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5" yWindow="6345" windowWidth="5250" windowHeight="1320" tabRatio="588" activeTab="0"/>
  </bookViews>
  <sheets>
    <sheet name="Sheet1" sheetId="1" r:id="rId1"/>
    <sheet name="Annual Work Calender2021-2022" sheetId="2" r:id="rId2"/>
  </sheets>
  <definedNames>
    <definedName name="_xlnm.Print_Area" localSheetId="1">'Annual Work Calender2021-2022'!$A$1:$V$117</definedName>
    <definedName name="_xlnm.Print_Titles" localSheetId="1">'Annual Work Calender2021-2022'!$4:$6</definedName>
  </definedNames>
  <calcPr fullCalcOnLoad="1"/>
</workbook>
</file>

<file path=xl/sharedStrings.xml><?xml version="1.0" encoding="utf-8"?>
<sst xmlns="http://schemas.openxmlformats.org/spreadsheetml/2006/main" count="364" uniqueCount="240">
  <si>
    <t xml:space="preserve"> </t>
  </si>
  <si>
    <t>Unit</t>
  </si>
  <si>
    <t>events</t>
  </si>
  <si>
    <t>nos.</t>
  </si>
  <si>
    <t>Financial Target</t>
  </si>
  <si>
    <t>Physical Target</t>
  </si>
  <si>
    <t>Unit Cost (INR Lakh)</t>
  </si>
  <si>
    <t>LS</t>
  </si>
  <si>
    <t>Division</t>
  </si>
  <si>
    <t>Sub Total</t>
  </si>
  <si>
    <t>Total 1 (Social Mobilization &amp; Participatory Watershed Planning)</t>
  </si>
  <si>
    <t>Total - 3 (Enhancing Livelihood Opportunities)</t>
  </si>
  <si>
    <t>per month</t>
  </si>
  <si>
    <t>No.</t>
  </si>
  <si>
    <t>Ha.</t>
  </si>
  <si>
    <t>Veterinary camps</t>
  </si>
  <si>
    <t>N0.</t>
  </si>
  <si>
    <t>"000" mtrs</t>
  </si>
  <si>
    <t>Trgs. No.</t>
  </si>
  <si>
    <t>Visits.No.</t>
  </si>
  <si>
    <t>No.of Trgs.</t>
  </si>
  <si>
    <t>No. of Visits.</t>
  </si>
  <si>
    <t>Workshop No.</t>
  </si>
  <si>
    <t>Orchard Development (250 plant/ha.)</t>
  </si>
  <si>
    <t>Poly tunnels</t>
  </si>
  <si>
    <t>Improved agriculture/horticulture implements</t>
  </si>
  <si>
    <t>Livestock Improvement</t>
  </si>
  <si>
    <t>Animal Husbandry Programme</t>
  </si>
  <si>
    <t>Agriculture &amp; Horticulture demonstrations</t>
  </si>
  <si>
    <t>Watershed Treatment &amp;  Rainfed Area Development</t>
  </si>
  <si>
    <t>GPs administrative expenses</t>
  </si>
  <si>
    <t>Hiring of village motivators</t>
  </si>
  <si>
    <t>Social Mobilization &amp; Preparation of plan</t>
  </si>
  <si>
    <t>Stall feeding Program</t>
  </si>
  <si>
    <t>Fodder Production Programme</t>
  </si>
  <si>
    <t xml:space="preserve">Enhancing Livelihood Opportunities </t>
  </si>
  <si>
    <t>Consolidation of Gramya I Activities</t>
  </si>
  <si>
    <t>Training and Exposure</t>
  </si>
  <si>
    <t>Post Harvest Support /Pilot Support</t>
  </si>
  <si>
    <t>Agri-business Support</t>
  </si>
  <si>
    <t>Institution Building</t>
  </si>
  <si>
    <t>Capacity Building Support</t>
  </si>
  <si>
    <t>Input Support</t>
  </si>
  <si>
    <t>Individuals</t>
  </si>
  <si>
    <t>Groups</t>
  </si>
  <si>
    <t>Funds for Transhumant</t>
  </si>
  <si>
    <t>Capacity Building of Various Stakeholders</t>
  </si>
  <si>
    <t>Training</t>
  </si>
  <si>
    <t>Exposure visits</t>
  </si>
  <si>
    <t>Capacity Building of Staff</t>
  </si>
  <si>
    <t>Training of staff</t>
  </si>
  <si>
    <t>Overseas Training</t>
  </si>
  <si>
    <t>Workshops</t>
  </si>
  <si>
    <t>National /State Level workshops</t>
  </si>
  <si>
    <t>Division level workshops</t>
  </si>
  <si>
    <t>Monitoring, Evaluation and Learning</t>
  </si>
  <si>
    <t>Office running expenses</t>
  </si>
  <si>
    <t xml:space="preserve">Fodder Minikit </t>
  </si>
  <si>
    <t>Napier crop border plantation</t>
  </si>
  <si>
    <t>Post harvest support</t>
  </si>
  <si>
    <t>Pilot Fund Support</t>
  </si>
  <si>
    <t>Total 4.1.1 (Capacity Building of Various Stakeholders)</t>
  </si>
  <si>
    <t>Salary of Project Field Staff</t>
  </si>
  <si>
    <t>2.2.2.01</t>
  </si>
  <si>
    <t>2.2.2.01.01</t>
  </si>
  <si>
    <t>2.2.2</t>
  </si>
  <si>
    <t>Natural Breeding Centres</t>
  </si>
  <si>
    <t>2.2.2.02</t>
  </si>
  <si>
    <t>2.2.2.03</t>
  </si>
  <si>
    <t>2.2.2.03.01</t>
  </si>
  <si>
    <t>Animal shelter /sheds</t>
  </si>
  <si>
    <t>2.2.2.03.02</t>
  </si>
  <si>
    <t>Manger</t>
  </si>
  <si>
    <t>2.2.2.03.03</t>
  </si>
  <si>
    <t>Animal Chari</t>
  </si>
  <si>
    <t>2.2.3.01</t>
  </si>
  <si>
    <t>2.2.3</t>
  </si>
  <si>
    <t>2.2.3.02</t>
  </si>
  <si>
    <t>3.1.1</t>
  </si>
  <si>
    <t>3.1.2</t>
  </si>
  <si>
    <t>3.2.1</t>
  </si>
  <si>
    <t>3.2.1.01</t>
  </si>
  <si>
    <t>3.2.1.02</t>
  </si>
  <si>
    <t>Training  at Unit level &amp; division level</t>
  </si>
  <si>
    <t>Exposure visit - within state</t>
  </si>
  <si>
    <t>Exposure visit - outside state</t>
  </si>
  <si>
    <t>3.2.2</t>
  </si>
  <si>
    <t>Small civil works</t>
  </si>
  <si>
    <t>Goods</t>
  </si>
  <si>
    <t>3.3.1</t>
  </si>
  <si>
    <t>4.1.1</t>
  </si>
  <si>
    <t>4.1.1.01</t>
  </si>
  <si>
    <t>4.1.1.01.01</t>
  </si>
  <si>
    <t>4.1.1.01.02</t>
  </si>
  <si>
    <t>4.1.1.01.03</t>
  </si>
  <si>
    <t>4.1.1.02</t>
  </si>
  <si>
    <t>4.1.1.02.01</t>
  </si>
  <si>
    <t>4.1.1.02.02</t>
  </si>
  <si>
    <t>4.1.1.03</t>
  </si>
  <si>
    <t>4.1.1.03.01</t>
  </si>
  <si>
    <t>4.1.1.03.02</t>
  </si>
  <si>
    <t>4.1.1.03.03</t>
  </si>
  <si>
    <t>4.1.1.03.04</t>
  </si>
  <si>
    <t>4.1.1.04</t>
  </si>
  <si>
    <t>4.1.1.04.01</t>
  </si>
  <si>
    <t>4.1.1.04.02</t>
  </si>
  <si>
    <t>4.1.1.04.03</t>
  </si>
  <si>
    <t>4.1.1.04.04</t>
  </si>
  <si>
    <t>4.1.1.04.05</t>
  </si>
  <si>
    <t>4.1.1.04.06</t>
  </si>
  <si>
    <t>4.1.2</t>
  </si>
  <si>
    <t>4.1.3</t>
  </si>
  <si>
    <t>Centre of Excellence for Watershed Management</t>
  </si>
  <si>
    <t>1.1.1</t>
  </si>
  <si>
    <t>1.1.3</t>
  </si>
  <si>
    <t>1.1.4</t>
  </si>
  <si>
    <t>1.1.5</t>
  </si>
  <si>
    <t>1.1.6</t>
  </si>
  <si>
    <t>2.1.1</t>
  </si>
  <si>
    <t>2.1.2</t>
  </si>
  <si>
    <t>2.2.1</t>
  </si>
  <si>
    <t>2.2.1.01</t>
  </si>
  <si>
    <t>2.2.1.02</t>
  </si>
  <si>
    <t>2.2.1.03</t>
  </si>
  <si>
    <t>2.2.1.04</t>
  </si>
  <si>
    <t>2.2.1.05</t>
  </si>
  <si>
    <t>2.2.1.06</t>
  </si>
  <si>
    <t>2.2.1.07</t>
  </si>
  <si>
    <t>2.2.1.08</t>
  </si>
  <si>
    <t>2.2.1.09</t>
  </si>
  <si>
    <t>GRAND TOTAL (1-4)</t>
  </si>
  <si>
    <t xml:space="preserve">Project Component </t>
  </si>
  <si>
    <t>GP/year</t>
  </si>
  <si>
    <t>farmer</t>
  </si>
  <si>
    <t>Activity Code</t>
  </si>
  <si>
    <t>4.1.4</t>
  </si>
  <si>
    <t>3.1.1.01</t>
  </si>
  <si>
    <t>3.1.1.02</t>
  </si>
  <si>
    <t>3.1.1.02.01</t>
  </si>
  <si>
    <t>3.1.1.02.02</t>
  </si>
  <si>
    <t>3.1.1.02.03</t>
  </si>
  <si>
    <t>3.1.2.01</t>
  </si>
  <si>
    <t>3.1.2.02</t>
  </si>
  <si>
    <t>3.1.2.02.01</t>
  </si>
  <si>
    <t>3.1.2.02.02</t>
  </si>
  <si>
    <t>3.1.2.03</t>
  </si>
  <si>
    <t>3.3.3</t>
  </si>
  <si>
    <t>Social Mobilization and Participatory Watershed Planning</t>
  </si>
  <si>
    <t xml:space="preserve">Hiring of Partner NGOs </t>
  </si>
  <si>
    <t xml:space="preserve">Hiring of Facilitating NGOs </t>
  </si>
  <si>
    <t>Vermi compost Demonstration</t>
  </si>
  <si>
    <t>Within state training</t>
  </si>
  <si>
    <t>Within State 3 days (25 Participants)</t>
  </si>
  <si>
    <t>Outside State 5 days (25 Participants)</t>
  </si>
  <si>
    <t>WMD/PD level workshops /Project Staff</t>
  </si>
  <si>
    <t>Unit level workshops</t>
  </si>
  <si>
    <t>Village level workshops</t>
  </si>
  <si>
    <t>Special workshops at WMD/PD/DPD level</t>
  </si>
  <si>
    <t>Information, Education and Communication.</t>
  </si>
  <si>
    <t>Project Coordination</t>
  </si>
  <si>
    <t>Beneficiary Contribution in (%)</t>
  </si>
  <si>
    <t xml:space="preserve">Watershed Treatment &amp; Water Source Sustainability </t>
  </si>
  <si>
    <t>Rainfed Area Development</t>
  </si>
  <si>
    <t>Support for Vulnerable Groups</t>
  </si>
  <si>
    <t>Total 2.1(Watershed Treatment &amp; Water Source Sustainability)</t>
  </si>
  <si>
    <t>Funds for Vulnerable Groups</t>
  </si>
  <si>
    <t>Adoption support of High yielding agric. crops (0.06 ha for rainfed area)</t>
  </si>
  <si>
    <t>Total 2.2.1 (Agriculture &amp; Horticulture Demonstration)</t>
  </si>
  <si>
    <t>Total 2.2.2 (Animal Husbandry Programme)</t>
  </si>
  <si>
    <t>Total- 3.1 (Agribusiness Support)</t>
  </si>
  <si>
    <t>Total - 3.3 (Consolidation of Gramya I Activities)</t>
  </si>
  <si>
    <t>Total 2.2.3 (Fodder Production Programme)</t>
  </si>
  <si>
    <t>Total 2.2 (Rainfed Agriculture Development)</t>
  </si>
  <si>
    <t xml:space="preserve">No. of Units </t>
  </si>
  <si>
    <t>Exposure visit of staff - outside state (15 Participants)</t>
  </si>
  <si>
    <t>Exposure visit of staff - within state (15 Participants)</t>
  </si>
  <si>
    <t xml:space="preserve">Knowledge Management and Project Coordination </t>
  </si>
  <si>
    <t>Total 4 (Knowledge Management and Project Coordination )</t>
  </si>
  <si>
    <t>Knowledge Management</t>
  </si>
  <si>
    <t>Demo. of High Yielding agric. crops (0.2 ha. For rainfed agriculture)</t>
  </si>
  <si>
    <t>Training at Village Level (one day 35 participant)</t>
  </si>
  <si>
    <t>Training at Division level (3-day trg 25 Participant)</t>
  </si>
  <si>
    <t>No. of Participant.</t>
  </si>
  <si>
    <t>Total 4.1 ( Knowledge Management)</t>
  </si>
  <si>
    <t>ha</t>
  </si>
  <si>
    <t>Total 2 (Watershed Treat. &amp;  Rainfed Area Dvelo.)</t>
  </si>
  <si>
    <t>GPWDP Plan</t>
  </si>
  <si>
    <t>No. of GPWDP</t>
  </si>
  <si>
    <t>MWS Plan ( Inter space GP)</t>
  </si>
  <si>
    <t>Demonstration of high yielding vegetable crops (0.08ha. for irrigated area)</t>
  </si>
  <si>
    <t>2.2.2.01.02.1</t>
  </si>
  <si>
    <t>Mass A.I.</t>
  </si>
  <si>
    <t>Total - 3.2 (Support for Vulnerable Groups)</t>
  </si>
  <si>
    <t>2.2.2.01.01.01</t>
  </si>
  <si>
    <t>Natural Breeding Centres Goat</t>
  </si>
  <si>
    <t>2.2.2.01.01.02</t>
  </si>
  <si>
    <t>Orchard Cluster Development</t>
  </si>
  <si>
    <t>2.2.1.08.1</t>
  </si>
  <si>
    <t>2.2.1.08.2</t>
  </si>
  <si>
    <t>3.1.2.02.01.1</t>
  </si>
  <si>
    <t>Collection Centre</t>
  </si>
  <si>
    <t>3.1.2.02.01.2</t>
  </si>
  <si>
    <t>Growth  Centre</t>
  </si>
  <si>
    <t>3.1.2.02.02.1</t>
  </si>
  <si>
    <t>3.1.2.02.02.2</t>
  </si>
  <si>
    <t>Goods For ABGC</t>
  </si>
  <si>
    <t>3.1.2.02.03</t>
  </si>
  <si>
    <t>Other Support For ABGC</t>
  </si>
  <si>
    <t>High Value/High Yielding Agric,Horti. Crops</t>
  </si>
  <si>
    <t>Polyhouses  (100QM, 45QM &amp; 27 QM.)</t>
  </si>
  <si>
    <t>April 2021 to January 2022</t>
  </si>
  <si>
    <t>Februaru &amp; March  2022</t>
  </si>
  <si>
    <t xml:space="preserve"> F.Y. Total Target April 2021 to March 2022</t>
  </si>
  <si>
    <t>Name of the Project - Uttarakhand Decentralized Watershed Development Project Phase-II (IDA Credit 5369-IN)</t>
  </si>
  <si>
    <t>1.1.2`.1</t>
  </si>
  <si>
    <t>1.1.2.2</t>
  </si>
  <si>
    <t>Hiring of Social Facilitator</t>
  </si>
  <si>
    <t>Progress Up to Sept.2021</t>
  </si>
  <si>
    <t>Proposed Target October.2021</t>
  </si>
  <si>
    <t>Proposed Target November.2021</t>
  </si>
  <si>
    <t>Proposed Target December.2021</t>
  </si>
  <si>
    <t>Proposed Target January.2022</t>
  </si>
  <si>
    <t>Mother Vermi compost Demonstration</t>
  </si>
  <si>
    <t>ABSO Support (7 nos.)</t>
  </si>
  <si>
    <t>Proposed Annual Work Plan Calender FY 2021-22</t>
  </si>
  <si>
    <t>Financial Rs. In Lakh</t>
  </si>
  <si>
    <t>Name of the Project - Uttarakhand Decentralized Watershed Development Project Phase-II
(IDA Credit 5369-IN)</t>
  </si>
  <si>
    <t>Proposed Annual Work Plan FY 2021-22 (Financial Target)</t>
  </si>
  <si>
    <t xml:space="preserve">Rs. In Lakh  </t>
  </si>
  <si>
    <t xml:space="preserve">April 21 to January 2022 </t>
  </si>
  <si>
    <t>February &amp; March 2022</t>
  </si>
  <si>
    <t>FY 2021-22  Total Financial Target (3+4)</t>
  </si>
  <si>
    <t>IDA Contribution</t>
  </si>
  <si>
    <t>Government Contribution</t>
  </si>
  <si>
    <t>Beneficiary Contribution</t>
  </si>
  <si>
    <t>Preparation of GPWDP/MWS Plans</t>
  </si>
  <si>
    <t>Total 2 (Watershed Treatment &amp;  Rainfed Area Development)</t>
  </si>
  <si>
    <t>Total 4 (Knowledge Management and Project Coordination)</t>
  </si>
  <si>
    <t>GRAND TOTAL</t>
  </si>
  <si>
    <t>Percentage against Grand Total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</si>
</sst>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;\-#,##0;\-"/>
    <numFmt numFmtId="173" formatCode="_(* #,##0.0_);_(* \(#,##0.0\);_(* &quot;-&quot;??_);_(@_)"/>
    <numFmt numFmtId="174" formatCode="#,##0.00;\-#,##0.00;\-"/>
    <numFmt numFmtId="175" formatCode="#,##0.0;\-#,##0.0"/>
    <numFmt numFmtId="176" formatCode="0.0"/>
    <numFmt numFmtId="177" formatCode="_(* #,##0_);_(* \(#,##0\);_(* &quot;-&quot;??_);_(@_)"/>
    <numFmt numFmtId="178" formatCode="#,##0.0_);\(#,##0.0\)"/>
    <numFmt numFmtId="179" formatCode="0.000"/>
    <numFmt numFmtId="180" formatCode="0.0000"/>
    <numFmt numFmtId="181" formatCode="_(* #,##0.000_);_(* \(#,##0.000\);_(* &quot;-&quot;??_);_(@_)"/>
    <numFmt numFmtId="182" formatCode="#,##0.0000_ ;\-#,##0.0000\ "/>
    <numFmt numFmtId="183" formatCode="0.00000"/>
    <numFmt numFmtId="184" formatCode="0.000000"/>
    <numFmt numFmtId="185" formatCode="_(* #,##0.000_);_(* \(#,##0.000\);_(* &quot;-&quot;???_);_(@_)"/>
    <numFmt numFmtId="186" formatCode="0.0000000"/>
    <numFmt numFmtId="187" formatCode="_(* #,##0.0_);_(* \(#,##0.0\);_(* &quot;-&quot;?_);_(@_)"/>
    <numFmt numFmtId="188" formatCode="_(* #,##0.0000_);_(* \(#,##0.0000\);_(* &quot;-&quot;??_);_(@_)"/>
    <numFmt numFmtId="189" formatCode="0.00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_ * #,##0.0_ ;_ * \-#,##0.0_ ;_ * &quot;-&quot;??_ ;_ @_ "/>
    <numFmt numFmtId="196" formatCode="_ * #,##0_ ;_ * \-#,##0_ ;_ * &quot;-&quot;??_ ;_ @_ "/>
    <numFmt numFmtId="197" formatCode="_ * #,##0.000_ ;_ * \-#,##0.000_ ;_ * &quot;-&quot;???_ ;_ @_ "/>
    <numFmt numFmtId="198" formatCode="_ * #,##0.00_ ;_ * \-#,##0.00_ ;_ * &quot;-&quot;???_ ;_ @_ "/>
    <numFmt numFmtId="199" formatCode="_ * #,##0.0_ ;_ * \-#,##0.0_ ;_ * &quot;-&quot;???_ ;_ @_ "/>
    <numFmt numFmtId="200" formatCode="_ * #,##0_ ;_ * \-#,##0_ ;_ * &quot;-&quot;???_ ;_ @_ "/>
    <numFmt numFmtId="201" formatCode="#,##0.00_ ;\-#,##0.00\ "/>
    <numFmt numFmtId="202" formatCode="#,##0.0000000000_ ;\-#,##0.0000000000\ "/>
    <numFmt numFmtId="203" formatCode="#,##0.00000000000_ ;\-#,##0.00000000000\ "/>
    <numFmt numFmtId="204" formatCode="#,##0.000000000_ ;\-#,##0.000000000\ "/>
    <numFmt numFmtId="205" formatCode="#,##0.00000000_ ;\-#,##0.00000000\ "/>
    <numFmt numFmtId="206" formatCode="#,##0.0000000_ ;\-#,##0.0000000\ "/>
    <numFmt numFmtId="207" formatCode="#,##0.000000_ ;\-#,##0.000000\ "/>
    <numFmt numFmtId="208" formatCode="#,##0.00000_ ;\-#,##0.00000\ "/>
    <numFmt numFmtId="209" formatCode="#,##0.000_ ;\-#,##0.000\ "/>
    <numFmt numFmtId="210" formatCode="#,##0.0_ ;\-#,##0.0\ "/>
    <numFmt numFmtId="211" formatCode="#,##0_ ;\-#,##0\ "/>
    <numFmt numFmtId="212" formatCode="#,##0.000_);\(#,##0.000\)"/>
    <numFmt numFmtId="213" formatCode="#,##0.0000_);\(#,##0.00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[$-409]dddd\,\ mmmm\ dd\,\ yyyy"/>
    <numFmt numFmtId="219" formatCode="[$-409]h:mm:ss\ AM/PM"/>
    <numFmt numFmtId="220" formatCode="_(* #,##0.00000_);_(* \(#,##0.00000\);_(* &quot;-&quot;??_);_(@_)"/>
    <numFmt numFmtId="221" formatCode="_(* #,##0.000000_);_(* \(#,##0.000000\);_(* &quot;-&quot;??_);_(@_)"/>
    <numFmt numFmtId="222" formatCode="_(* #,##0.00000_);_(* \(#,##0.00000\);_(* &quot;-&quot;?????_);_(@_)"/>
    <numFmt numFmtId="223" formatCode="_(* #,##0.0000_);_(* \(#,##0.0000\);_(* &quot;-&quot;??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Arial"/>
      <family val="2"/>
    </font>
    <font>
      <sz val="11"/>
      <color rgb="FF0000CC"/>
      <name val="Arial"/>
      <family val="2"/>
    </font>
    <font>
      <b/>
      <sz val="11"/>
      <color rgb="FF0000CC"/>
      <name val="Arial"/>
      <family val="2"/>
    </font>
    <font>
      <sz val="11"/>
      <color rgb="FF0000FF"/>
      <name val="Arial"/>
      <family val="2"/>
    </font>
    <font>
      <b/>
      <sz val="12"/>
      <color rgb="FF0000CC"/>
      <name val="Arial"/>
      <family val="2"/>
    </font>
    <font>
      <b/>
      <sz val="12"/>
      <color rgb="FF0000FF"/>
      <name val="Arial"/>
      <family val="2"/>
    </font>
    <font>
      <b/>
      <sz val="1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5" fillId="33" borderId="10" xfId="57" applyFont="1" applyFill="1" applyBorder="1" applyAlignment="1">
      <alignment horizontal="left" vertical="top" wrapText="1"/>
      <protection/>
    </xf>
    <xf numFmtId="0" fontId="4" fillId="33" borderId="10" xfId="57" applyFont="1" applyFill="1" applyBorder="1" applyAlignment="1">
      <alignment horizontal="left" vertical="center"/>
      <protection/>
    </xf>
    <xf numFmtId="0" fontId="4" fillId="33" borderId="10" xfId="57" applyFont="1" applyFill="1" applyBorder="1" applyAlignment="1">
      <alignment horizontal="left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43" fontId="4" fillId="33" borderId="10" xfId="42" applyNumberFormat="1" applyFont="1" applyFill="1" applyBorder="1" applyAlignment="1">
      <alignment horizontal="right" vertical="center"/>
    </xf>
    <xf numFmtId="0" fontId="4" fillId="33" borderId="10" xfId="57" applyFont="1" applyFill="1" applyBorder="1" applyAlignment="1">
      <alignment horizontal="left" vertical="top"/>
      <protection/>
    </xf>
    <xf numFmtId="0" fontId="3" fillId="33" borderId="10" xfId="57" applyFont="1" applyFill="1" applyBorder="1" applyAlignment="1">
      <alignment horizontal="left" vertical="top" wrapText="1"/>
      <protection/>
    </xf>
    <xf numFmtId="0" fontId="4" fillId="33" borderId="10" xfId="57" applyFont="1" applyFill="1" applyBorder="1" applyAlignment="1">
      <alignment horizontal="center" vertical="top"/>
      <protection/>
    </xf>
    <xf numFmtId="0" fontId="4" fillId="33" borderId="10" xfId="57" applyFont="1" applyFill="1" applyBorder="1" applyAlignment="1">
      <alignment horizontal="center"/>
      <protection/>
    </xf>
    <xf numFmtId="43" fontId="4" fillId="33" borderId="10" xfId="42" applyNumberFormat="1" applyFont="1" applyFill="1" applyBorder="1" applyAlignment="1">
      <alignment horizontal="right" vertical="top"/>
    </xf>
    <xf numFmtId="0" fontId="3" fillId="33" borderId="0" xfId="57" applyFont="1" applyFill="1">
      <alignment/>
      <protection/>
    </xf>
    <xf numFmtId="0" fontId="3" fillId="33" borderId="10" xfId="57" applyFont="1" applyFill="1" applyBorder="1">
      <alignment/>
      <protection/>
    </xf>
    <xf numFmtId="0" fontId="7" fillId="33" borderId="10" xfId="57" applyFont="1" applyFill="1" applyBorder="1" applyAlignment="1">
      <alignment horizontal="center" vertical="top"/>
      <protection/>
    </xf>
    <xf numFmtId="0" fontId="3" fillId="33" borderId="10" xfId="57" applyFont="1" applyFill="1" applyBorder="1" applyAlignment="1">
      <alignment horizontal="center"/>
      <protection/>
    </xf>
    <xf numFmtId="43" fontId="3" fillId="33" borderId="10" xfId="42" applyNumberFormat="1" applyFont="1" applyFill="1" applyBorder="1" applyAlignment="1">
      <alignment horizontal="right" vertical="top"/>
    </xf>
    <xf numFmtId="0" fontId="3" fillId="33" borderId="10" xfId="57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horizontal="left" vertical="top"/>
      <protection/>
    </xf>
    <xf numFmtId="0" fontId="3" fillId="33" borderId="10" xfId="57" applyFont="1" applyFill="1" applyBorder="1" applyAlignment="1">
      <alignment horizontal="center" vertical="top"/>
      <protection/>
    </xf>
    <xf numFmtId="0" fontId="4" fillId="33" borderId="10" xfId="57" applyFont="1" applyFill="1" applyBorder="1" applyAlignment="1">
      <alignment vertical="top" wrapText="1"/>
      <protection/>
    </xf>
    <xf numFmtId="0" fontId="4" fillId="33" borderId="0" xfId="57" applyFont="1" applyFill="1">
      <alignment/>
      <protection/>
    </xf>
    <xf numFmtId="0" fontId="4" fillId="33" borderId="10" xfId="57" applyFont="1" applyFill="1" applyBorder="1" applyAlignment="1">
      <alignment vertical="top"/>
      <protection/>
    </xf>
    <xf numFmtId="179" fontId="4" fillId="33" borderId="10" xfId="57" applyNumberFormat="1" applyFont="1" applyFill="1" applyBorder="1" applyAlignment="1">
      <alignment horizontal="center" vertical="center"/>
      <protection/>
    </xf>
    <xf numFmtId="179" fontId="4" fillId="33" borderId="10" xfId="57" applyNumberFormat="1" applyFont="1" applyFill="1" applyBorder="1" applyAlignment="1">
      <alignment horizontal="center" vertical="top"/>
      <protection/>
    </xf>
    <xf numFmtId="179" fontId="7" fillId="33" borderId="10" xfId="57" applyNumberFormat="1" applyFont="1" applyFill="1" applyBorder="1" applyAlignment="1">
      <alignment horizontal="center" vertical="top"/>
      <protection/>
    </xf>
    <xf numFmtId="179" fontId="3" fillId="33" borderId="10" xfId="57" applyNumberFormat="1" applyFont="1" applyFill="1" applyBorder="1" applyAlignment="1">
      <alignment horizontal="center" vertical="top"/>
      <protection/>
    </xf>
    <xf numFmtId="43" fontId="3" fillId="33" borderId="10" xfId="57" applyNumberFormat="1" applyFont="1" applyFill="1" applyBorder="1" applyAlignment="1">
      <alignment horizontal="right"/>
      <protection/>
    </xf>
    <xf numFmtId="179" fontId="3" fillId="33" borderId="10" xfId="57" applyNumberFormat="1" applyFont="1" applyFill="1" applyBorder="1" applyAlignment="1">
      <alignment horizontal="center"/>
      <protection/>
    </xf>
    <xf numFmtId="0" fontId="4" fillId="33" borderId="10" xfId="57" applyFont="1" applyFill="1" applyBorder="1" applyAlignment="1">
      <alignment horizontal="left" vertical="top" wrapText="1"/>
      <protection/>
    </xf>
    <xf numFmtId="37" fontId="4" fillId="33" borderId="10" xfId="57" applyNumberFormat="1" applyFont="1" applyFill="1" applyBorder="1" applyAlignment="1">
      <alignment horizontal="center"/>
      <protection/>
    </xf>
    <xf numFmtId="179" fontId="3" fillId="33" borderId="10" xfId="57" applyNumberFormat="1" applyFont="1" applyFill="1" applyBorder="1" applyAlignment="1">
      <alignment horizontal="center" vertical="top" wrapText="1"/>
      <protection/>
    </xf>
    <xf numFmtId="179" fontId="4" fillId="33" borderId="10" xfId="57" applyNumberFormat="1" applyFont="1" applyFill="1" applyBorder="1" applyAlignment="1">
      <alignment horizontal="center"/>
      <protection/>
    </xf>
    <xf numFmtId="43" fontId="4" fillId="33" borderId="10" xfId="42" applyNumberFormat="1" applyFont="1" applyFill="1" applyBorder="1" applyAlignment="1">
      <alignment horizontal="right"/>
    </xf>
    <xf numFmtId="0" fontId="52" fillId="33" borderId="10" xfId="57" applyFont="1" applyFill="1" applyBorder="1" applyAlignment="1">
      <alignment horizontal="left" vertical="top"/>
      <protection/>
    </xf>
    <xf numFmtId="37" fontId="3" fillId="33" borderId="10" xfId="57" applyNumberFormat="1" applyFont="1" applyFill="1" applyBorder="1" applyAlignment="1">
      <alignment horizontal="center"/>
      <protection/>
    </xf>
    <xf numFmtId="43" fontId="3" fillId="33" borderId="10" xfId="57" applyNumberFormat="1" applyFont="1" applyFill="1" applyBorder="1" applyAlignment="1">
      <alignment horizontal="right" vertical="top"/>
      <protection/>
    </xf>
    <xf numFmtId="177" fontId="4" fillId="33" borderId="10" xfId="42" applyNumberFormat="1" applyFont="1" applyFill="1" applyBorder="1" applyAlignment="1">
      <alignment horizontal="right" vertical="top"/>
    </xf>
    <xf numFmtId="177" fontId="3" fillId="33" borderId="10" xfId="42" applyNumberFormat="1" applyFont="1" applyFill="1" applyBorder="1" applyAlignment="1">
      <alignment horizontal="right" vertical="top"/>
    </xf>
    <xf numFmtId="37" fontId="3" fillId="33" borderId="10" xfId="57" applyNumberFormat="1" applyFont="1" applyFill="1" applyBorder="1" applyAlignment="1">
      <alignment horizontal="center" wrapText="1"/>
      <protection/>
    </xf>
    <xf numFmtId="0" fontId="53" fillId="33" borderId="10" xfId="57" applyFont="1" applyFill="1" applyBorder="1" applyAlignment="1">
      <alignment horizontal="left" vertical="top"/>
      <protection/>
    </xf>
    <xf numFmtId="0" fontId="54" fillId="33" borderId="10" xfId="57" applyFont="1" applyFill="1" applyBorder="1" applyAlignment="1">
      <alignment horizontal="left" vertical="center"/>
      <protection/>
    </xf>
    <xf numFmtId="0" fontId="53" fillId="33" borderId="10" xfId="57" applyFont="1" applyFill="1" applyBorder="1" applyAlignment="1">
      <alignment horizontal="left" vertical="center"/>
      <protection/>
    </xf>
    <xf numFmtId="0" fontId="53" fillId="33" borderId="10" xfId="57" applyFont="1" applyFill="1" applyBorder="1" applyAlignment="1">
      <alignment horizontal="center" vertical="center"/>
      <protection/>
    </xf>
    <xf numFmtId="179" fontId="53" fillId="33" borderId="10" xfId="57" applyNumberFormat="1" applyFont="1" applyFill="1" applyBorder="1" applyAlignment="1">
      <alignment horizontal="center" vertical="center"/>
      <protection/>
    </xf>
    <xf numFmtId="0" fontId="53" fillId="33" borderId="10" xfId="57" applyFont="1" applyFill="1" applyBorder="1" applyAlignment="1">
      <alignment horizontal="center"/>
      <protection/>
    </xf>
    <xf numFmtId="43" fontId="53" fillId="33" borderId="10" xfId="42" applyNumberFormat="1" applyFont="1" applyFill="1" applyBorder="1" applyAlignment="1">
      <alignment horizontal="right" vertical="center"/>
    </xf>
    <xf numFmtId="2" fontId="3" fillId="33" borderId="10" xfId="57" applyNumberFormat="1" applyFont="1" applyFill="1" applyBorder="1" applyAlignment="1">
      <alignment horizontal="center" vertical="center"/>
      <protection/>
    </xf>
    <xf numFmtId="176" fontId="3" fillId="33" borderId="10" xfId="57" applyNumberFormat="1" applyFont="1" applyFill="1" applyBorder="1" applyAlignment="1">
      <alignment horizontal="center"/>
      <protection/>
    </xf>
    <xf numFmtId="180" fontId="4" fillId="33" borderId="10" xfId="57" applyNumberFormat="1" applyFont="1" applyFill="1" applyBorder="1" applyAlignment="1">
      <alignment horizontal="center" vertical="center"/>
      <protection/>
    </xf>
    <xf numFmtId="172" fontId="3" fillId="33" borderId="10" xfId="57" applyNumberFormat="1" applyFont="1" applyFill="1" applyBorder="1" applyAlignment="1">
      <alignment horizontal="center"/>
      <protection/>
    </xf>
    <xf numFmtId="1" fontId="4" fillId="33" borderId="10" xfId="57" applyNumberFormat="1" applyFont="1" applyFill="1" applyBorder="1" applyAlignment="1">
      <alignment horizontal="center" vertical="top"/>
      <protection/>
    </xf>
    <xf numFmtId="0" fontId="3" fillId="33" borderId="10" xfId="57" applyFont="1" applyFill="1" applyBorder="1" applyAlignment="1">
      <alignment vertical="top"/>
      <protection/>
    </xf>
    <xf numFmtId="43" fontId="3" fillId="33" borderId="10" xfId="42" applyNumberFormat="1" applyFont="1" applyFill="1" applyBorder="1" applyAlignment="1">
      <alignment horizontal="center" vertical="center"/>
    </xf>
    <xf numFmtId="180" fontId="4" fillId="33" borderId="10" xfId="57" applyNumberFormat="1" applyFont="1" applyFill="1" applyBorder="1" applyAlignment="1">
      <alignment horizontal="center" vertical="top"/>
      <protection/>
    </xf>
    <xf numFmtId="0" fontId="3" fillId="33" borderId="10" xfId="57" applyFont="1" applyFill="1" applyBorder="1" applyAlignment="1">
      <alignment vertical="top" wrapText="1"/>
      <protection/>
    </xf>
    <xf numFmtId="43" fontId="3" fillId="33" borderId="10" xfId="57" applyNumberFormat="1" applyFont="1" applyFill="1" applyBorder="1" applyAlignment="1">
      <alignment horizontal="center" vertical="top"/>
      <protection/>
    </xf>
    <xf numFmtId="0" fontId="52" fillId="33" borderId="10" xfId="57" applyFont="1" applyFill="1" applyBorder="1" applyAlignment="1">
      <alignment horizontal="left" vertical="center"/>
      <protection/>
    </xf>
    <xf numFmtId="43" fontId="3" fillId="33" borderId="10" xfId="57" applyNumberFormat="1" applyFont="1" applyFill="1" applyBorder="1" applyAlignment="1">
      <alignment horizontal="left" vertical="top"/>
      <protection/>
    </xf>
    <xf numFmtId="43" fontId="3" fillId="33" borderId="10" xfId="57" applyNumberFormat="1" applyFont="1" applyFill="1" applyBorder="1" applyAlignment="1">
      <alignment horizontal="center" vertical="center"/>
      <protection/>
    </xf>
    <xf numFmtId="179" fontId="3" fillId="33" borderId="10" xfId="57" applyNumberFormat="1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179" fontId="6" fillId="33" borderId="10" xfId="57" applyNumberFormat="1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/>
      <protection/>
    </xf>
    <xf numFmtId="43" fontId="5" fillId="33" borderId="10" xfId="42" applyNumberFormat="1" applyFont="1" applyFill="1" applyBorder="1" applyAlignment="1">
      <alignment horizontal="right" vertical="center"/>
    </xf>
    <xf numFmtId="43" fontId="4" fillId="33" borderId="10" xfId="57" applyNumberFormat="1" applyFont="1" applyFill="1" applyBorder="1" applyAlignment="1">
      <alignment horizontal="left" vertical="top"/>
      <protection/>
    </xf>
    <xf numFmtId="39" fontId="3" fillId="33" borderId="10" xfId="57" applyNumberFormat="1" applyFont="1" applyFill="1" applyBorder="1" applyAlignment="1">
      <alignment horizontal="center"/>
      <protection/>
    </xf>
    <xf numFmtId="177" fontId="3" fillId="33" borderId="10" xfId="42" applyNumberFormat="1" applyFont="1" applyFill="1" applyBorder="1" applyAlignment="1">
      <alignment horizontal="center"/>
    </xf>
    <xf numFmtId="43" fontId="3" fillId="33" borderId="10" xfId="57" applyNumberFormat="1" applyFont="1" applyFill="1" applyBorder="1" applyAlignment="1">
      <alignment horizontal="center"/>
      <protection/>
    </xf>
    <xf numFmtId="0" fontId="4" fillId="33" borderId="0" xfId="57" applyFont="1" applyFill="1" applyAlignment="1">
      <alignment horizontal="center" vertical="center"/>
      <protection/>
    </xf>
    <xf numFmtId="0" fontId="3" fillId="33" borderId="10" xfId="57" applyFont="1" applyFill="1" applyBorder="1" applyAlignment="1">
      <alignment horizontal="center" vertical="top" wrapText="1"/>
      <protection/>
    </xf>
    <xf numFmtId="0" fontId="55" fillId="33" borderId="0" xfId="57" applyFont="1" applyFill="1" applyAlignment="1">
      <alignment vertical="top"/>
      <protection/>
    </xf>
    <xf numFmtId="0" fontId="4" fillId="33" borderId="0" xfId="57" applyFont="1" applyFill="1" applyAlignment="1">
      <alignment horizontal="left" vertical="top"/>
      <protection/>
    </xf>
    <xf numFmtId="0" fontId="4" fillId="33" borderId="0" xfId="57" applyFont="1" applyFill="1" applyAlignment="1">
      <alignment horizontal="left"/>
      <protection/>
    </xf>
    <xf numFmtId="0" fontId="4" fillId="33" borderId="0" xfId="57" applyFont="1" applyFill="1" applyAlignment="1">
      <alignment horizontal="center"/>
      <protection/>
    </xf>
    <xf numFmtId="179" fontId="4" fillId="33" borderId="0" xfId="57" applyNumberFormat="1" applyFont="1" applyFill="1" applyAlignment="1">
      <alignment horizontal="center"/>
      <protection/>
    </xf>
    <xf numFmtId="0" fontId="4" fillId="33" borderId="0" xfId="57" applyFont="1" applyFill="1" applyAlignment="1">
      <alignment horizontal="right"/>
      <protection/>
    </xf>
    <xf numFmtId="43" fontId="3" fillId="33" borderId="0" xfId="57" applyNumberFormat="1" applyFont="1" applyFill="1" applyAlignment="1">
      <alignment horizontal="right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 applyAlignment="1">
      <alignment wrapText="1"/>
      <protection/>
    </xf>
    <xf numFmtId="0" fontId="53" fillId="33" borderId="0" xfId="57" applyFont="1" applyFill="1" applyAlignment="1">
      <alignment vertical="center"/>
      <protection/>
    </xf>
    <xf numFmtId="0" fontId="4" fillId="33" borderId="0" xfId="57" applyFont="1" applyFill="1" applyAlignment="1">
      <alignment vertical="center"/>
      <protection/>
    </xf>
    <xf numFmtId="0" fontId="6" fillId="33" borderId="0" xfId="57" applyFont="1" applyFill="1" applyAlignment="1">
      <alignment vertical="center"/>
      <protection/>
    </xf>
    <xf numFmtId="43" fontId="4" fillId="33" borderId="0" xfId="57" applyNumberFormat="1" applyFont="1" applyFill="1" applyAlignment="1">
      <alignment horizontal="right"/>
      <protection/>
    </xf>
    <xf numFmtId="43" fontId="4" fillId="0" borderId="10" xfId="42" applyNumberFormat="1" applyFont="1" applyFill="1" applyBorder="1" applyAlignment="1">
      <alignment horizontal="right" vertical="top"/>
    </xf>
    <xf numFmtId="43" fontId="3" fillId="0" borderId="10" xfId="42" applyNumberFormat="1" applyFont="1" applyFill="1" applyBorder="1" applyAlignment="1">
      <alignment horizontal="right" vertical="top"/>
    </xf>
    <xf numFmtId="43" fontId="3" fillId="0" borderId="10" xfId="42" applyNumberFormat="1" applyFont="1" applyFill="1" applyBorder="1" applyAlignment="1">
      <alignment horizontal="right" vertical="top" wrapText="1"/>
    </xf>
    <xf numFmtId="0" fontId="3" fillId="34" borderId="10" xfId="57" applyFont="1" applyFill="1" applyBorder="1" applyAlignment="1">
      <alignment horizontal="center" vertical="center" textRotation="90" wrapText="1"/>
      <protection/>
    </xf>
    <xf numFmtId="43" fontId="3" fillId="34" borderId="10" xfId="57" applyNumberFormat="1" applyFont="1" applyFill="1" applyBorder="1" applyAlignment="1">
      <alignment horizontal="center" vertical="center" textRotation="90" wrapText="1"/>
      <protection/>
    </xf>
    <xf numFmtId="0" fontId="3" fillId="0" borderId="10" xfId="57" applyFont="1" applyFill="1" applyBorder="1" applyAlignment="1">
      <alignment horizontal="center" vertical="top"/>
      <protection/>
    </xf>
    <xf numFmtId="43" fontId="3" fillId="0" borderId="10" xfId="57" applyNumberFormat="1" applyFont="1" applyFill="1" applyBorder="1" applyAlignment="1">
      <alignment horizontal="right" vertical="top"/>
      <protection/>
    </xf>
    <xf numFmtId="0" fontId="3" fillId="0" borderId="0" xfId="57" applyFont="1" applyFill="1">
      <alignment/>
      <protection/>
    </xf>
    <xf numFmtId="0" fontId="3" fillId="33" borderId="0" xfId="57" applyFont="1" applyFill="1" applyBorder="1">
      <alignment/>
      <protection/>
    </xf>
    <xf numFmtId="0" fontId="4" fillId="33" borderId="0" xfId="57" applyFont="1" applyFill="1" applyBorder="1">
      <alignment/>
      <protection/>
    </xf>
    <xf numFmtId="43" fontId="4" fillId="33" borderId="0" xfId="42" applyNumberFormat="1" applyFont="1" applyFill="1" applyBorder="1" applyAlignment="1">
      <alignment horizontal="right" vertical="top"/>
    </xf>
    <xf numFmtId="37" fontId="3" fillId="33" borderId="0" xfId="57" applyNumberFormat="1" applyFont="1" applyFill="1" applyBorder="1" applyAlignment="1">
      <alignment horizontal="center"/>
      <protection/>
    </xf>
    <xf numFmtId="43" fontId="3" fillId="33" borderId="0" xfId="57" applyNumberFormat="1" applyFont="1" applyFill="1" applyBorder="1" applyAlignment="1">
      <alignment horizontal="right" vertical="top"/>
      <protection/>
    </xf>
    <xf numFmtId="43" fontId="3" fillId="33" borderId="0" xfId="42" applyNumberFormat="1" applyFont="1" applyFill="1" applyBorder="1" applyAlignment="1">
      <alignment horizontal="right" vertical="top"/>
    </xf>
    <xf numFmtId="0" fontId="4" fillId="33" borderId="0" xfId="57" applyFont="1" applyFill="1" applyBorder="1" applyAlignment="1">
      <alignment vertical="center"/>
      <protection/>
    </xf>
    <xf numFmtId="2" fontId="3" fillId="33" borderId="0" xfId="57" applyNumberFormat="1" applyFont="1" applyFill="1">
      <alignment/>
      <protection/>
    </xf>
    <xf numFmtId="0" fontId="3" fillId="33" borderId="10" xfId="57" applyFont="1" applyFill="1" applyBorder="1" applyAlignment="1">
      <alignment horizontal="center" vertical="top" wrapText="1"/>
      <protection/>
    </xf>
    <xf numFmtId="37" fontId="3" fillId="33" borderId="10" xfId="57" applyNumberFormat="1" applyFont="1" applyFill="1" applyBorder="1" applyAlignment="1">
      <alignment horizontal="center"/>
      <protection/>
    </xf>
    <xf numFmtId="177" fontId="3" fillId="33" borderId="10" xfId="57" applyNumberFormat="1" applyFont="1" applyFill="1" applyBorder="1" applyAlignment="1">
      <alignment horizontal="center"/>
      <protection/>
    </xf>
    <xf numFmtId="1" fontId="3" fillId="33" borderId="10" xfId="57" applyNumberFormat="1" applyFont="1" applyFill="1" applyBorder="1" applyAlignment="1">
      <alignment horizontal="center"/>
      <protection/>
    </xf>
    <xf numFmtId="177" fontId="3" fillId="33" borderId="10" xfId="57" applyNumberFormat="1" applyFont="1" applyFill="1" applyBorder="1" applyAlignment="1">
      <alignment horizontal="right" vertical="top"/>
      <protection/>
    </xf>
    <xf numFmtId="171" fontId="4" fillId="33" borderId="0" xfId="57" applyNumberFormat="1" applyFont="1" applyFill="1" applyAlignment="1">
      <alignment horizontal="center"/>
      <protection/>
    </xf>
    <xf numFmtId="177" fontId="3" fillId="0" borderId="10" xfId="57" applyNumberFormat="1" applyFont="1" applyFill="1" applyBorder="1" applyAlignment="1">
      <alignment horizontal="right" vertical="top"/>
      <protection/>
    </xf>
    <xf numFmtId="177" fontId="3" fillId="33" borderId="10" xfId="57" applyNumberFormat="1" applyFont="1" applyFill="1" applyBorder="1" applyAlignment="1">
      <alignment horizontal="right"/>
      <protection/>
    </xf>
    <xf numFmtId="43" fontId="3" fillId="33" borderId="10" xfId="42" applyNumberFormat="1" applyFont="1" applyFill="1" applyBorder="1" applyAlignment="1">
      <alignment vertical="top"/>
    </xf>
    <xf numFmtId="43" fontId="3" fillId="33" borderId="10" xfId="57" applyNumberFormat="1" applyFont="1" applyFill="1" applyBorder="1" applyAlignment="1">
      <alignment/>
      <protection/>
    </xf>
    <xf numFmtId="2" fontId="3" fillId="33" borderId="10" xfId="57" applyNumberFormat="1" applyFont="1" applyFill="1" applyBorder="1">
      <alignment/>
      <protection/>
    </xf>
    <xf numFmtId="2" fontId="3" fillId="33" borderId="10" xfId="57" applyNumberFormat="1" applyFont="1" applyFill="1" applyBorder="1" applyAlignment="1">
      <alignment horizontal="center"/>
      <protection/>
    </xf>
    <xf numFmtId="173" fontId="3" fillId="33" borderId="10" xfId="42" applyNumberFormat="1" applyFont="1" applyFill="1" applyBorder="1" applyAlignment="1">
      <alignment horizontal="center" vertical="center"/>
    </xf>
    <xf numFmtId="177" fontId="4" fillId="33" borderId="10" xfId="57" applyNumberFormat="1" applyFont="1" applyFill="1" applyBorder="1" applyAlignment="1">
      <alignment horizontal="left" vertical="top"/>
      <protection/>
    </xf>
    <xf numFmtId="0" fontId="0" fillId="0" borderId="0" xfId="0" applyFont="1" applyBorder="1" applyAlignment="1">
      <alignment/>
    </xf>
    <xf numFmtId="0" fontId="9" fillId="33" borderId="0" xfId="57" applyFont="1" applyFill="1" applyBorder="1" applyAlignment="1">
      <alignment horizontal="left" vertical="top"/>
      <protection/>
    </xf>
    <xf numFmtId="0" fontId="9" fillId="33" borderId="0" xfId="57" applyFont="1" applyFill="1" applyBorder="1" applyAlignment="1">
      <alignment/>
      <protection/>
    </xf>
    <xf numFmtId="0" fontId="4" fillId="33" borderId="0" xfId="57" applyFont="1" applyFill="1" applyBorder="1" applyAlignment="1">
      <alignment horizontal="left" vertical="center"/>
      <protection/>
    </xf>
    <xf numFmtId="43" fontId="4" fillId="33" borderId="0" xfId="57" applyNumberFormat="1" applyFont="1" applyFill="1" applyBorder="1" applyAlignment="1">
      <alignment horizontal="right" vertical="center"/>
      <protection/>
    </xf>
    <xf numFmtId="0" fontId="4" fillId="33" borderId="0" xfId="57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5" fillId="33" borderId="10" xfId="57" applyFont="1" applyFill="1" applyBorder="1" applyAlignment="1">
      <alignment horizontal="center" vertical="top" wrapText="1"/>
      <protection/>
    </xf>
    <xf numFmtId="43" fontId="5" fillId="33" borderId="10" xfId="57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10" fillId="33" borderId="10" xfId="57" applyFont="1" applyFill="1" applyBorder="1" applyAlignment="1">
      <alignment horizontal="center" vertical="top"/>
      <protection/>
    </xf>
    <xf numFmtId="0" fontId="10" fillId="33" borderId="10" xfId="57" applyFont="1" applyFill="1" applyBorder="1" applyAlignment="1">
      <alignment horizontal="center" vertical="top" wrapText="1"/>
      <protection/>
    </xf>
    <xf numFmtId="0" fontId="6" fillId="33" borderId="10" xfId="57" applyFont="1" applyFill="1" applyBorder="1" applyAlignment="1">
      <alignment horizontal="left" vertical="top" wrapText="1"/>
      <protection/>
    </xf>
    <xf numFmtId="39" fontId="6" fillId="33" borderId="10" xfId="57" applyNumberFormat="1" applyFont="1" applyFill="1" applyBorder="1" applyAlignment="1">
      <alignment vertical="top"/>
      <protection/>
    </xf>
    <xf numFmtId="39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wrapText="1"/>
    </xf>
    <xf numFmtId="0" fontId="5" fillId="0" borderId="10" xfId="57" applyFont="1" applyFill="1" applyBorder="1" applyAlignment="1">
      <alignment horizontal="left" vertical="top" wrapText="1"/>
      <protection/>
    </xf>
    <xf numFmtId="39" fontId="5" fillId="0" borderId="10" xfId="0" applyNumberFormat="1" applyFont="1" applyBorder="1" applyAlignment="1">
      <alignment vertical="top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57" applyFont="1" applyFill="1" applyBorder="1" applyAlignment="1">
      <alignment horizontal="left" vertical="top" wrapText="1"/>
      <protection/>
    </xf>
    <xf numFmtId="39" fontId="6" fillId="0" borderId="10" xfId="0" applyNumberFormat="1" applyFont="1" applyBorder="1" applyAlignment="1">
      <alignment/>
    </xf>
    <xf numFmtId="0" fontId="56" fillId="33" borderId="10" xfId="57" applyFont="1" applyFill="1" applyBorder="1" applyAlignment="1">
      <alignment horizontal="left" vertical="top" wrapText="1"/>
      <protection/>
    </xf>
    <xf numFmtId="0" fontId="5" fillId="0" borderId="10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57" fillId="33" borderId="10" xfId="57" applyFont="1" applyFill="1" applyBorder="1" applyAlignment="1">
      <alignment horizontal="left" vertical="center" wrapText="1"/>
      <protection/>
    </xf>
    <xf numFmtId="0" fontId="5" fillId="8" borderId="10" xfId="0" applyFont="1" applyFill="1" applyBorder="1" applyAlignment="1">
      <alignment horizontal="center" vertical="center" wrapText="1"/>
    </xf>
    <xf numFmtId="39" fontId="5" fillId="8" borderId="10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8" borderId="10" xfId="0" applyFont="1" applyFill="1" applyBorder="1" applyAlignment="1">
      <alignment wrapText="1"/>
    </xf>
    <xf numFmtId="0" fontId="5" fillId="8" borderId="10" xfId="0" applyFont="1" applyFill="1" applyBorder="1" applyAlignment="1">
      <alignment horizontal="center" vertical="top"/>
    </xf>
    <xf numFmtId="1" fontId="5" fillId="8" borderId="10" xfId="0" applyNumberFormat="1" applyFont="1" applyFill="1" applyBorder="1" applyAlignment="1">
      <alignment horizontal="center" vertical="top"/>
    </xf>
    <xf numFmtId="0" fontId="57" fillId="33" borderId="11" xfId="57" applyFont="1" applyFill="1" applyBorder="1" applyAlignment="1">
      <alignment horizontal="left" vertical="center" wrapText="1"/>
      <protection/>
    </xf>
    <xf numFmtId="0" fontId="57" fillId="33" borderId="12" xfId="57" applyFont="1" applyFill="1" applyBorder="1" applyAlignment="1">
      <alignment horizontal="left" vertical="center" wrapText="1"/>
      <protection/>
    </xf>
    <xf numFmtId="0" fontId="57" fillId="33" borderId="13" xfId="57" applyFont="1" applyFill="1" applyBorder="1" applyAlignment="1">
      <alignment horizontal="left" vertical="center" wrapText="1"/>
      <protection/>
    </xf>
    <xf numFmtId="0" fontId="58" fillId="33" borderId="0" xfId="57" applyFont="1" applyFill="1" applyBorder="1" applyAlignment="1">
      <alignment horizontal="center" vertical="top" wrapText="1"/>
      <protection/>
    </xf>
    <xf numFmtId="0" fontId="9" fillId="33" borderId="0" xfId="57" applyFont="1" applyFill="1" applyBorder="1" applyAlignment="1">
      <alignment horizontal="center"/>
      <protection/>
    </xf>
    <xf numFmtId="0" fontId="5" fillId="33" borderId="14" xfId="57" applyFont="1" applyFill="1" applyBorder="1" applyAlignment="1">
      <alignment horizontal="right"/>
      <protection/>
    </xf>
    <xf numFmtId="0" fontId="57" fillId="33" borderId="11" xfId="57" applyFont="1" applyFill="1" applyBorder="1" applyAlignment="1">
      <alignment horizontal="left" vertical="top" wrapText="1"/>
      <protection/>
    </xf>
    <xf numFmtId="0" fontId="57" fillId="33" borderId="12" xfId="57" applyFont="1" applyFill="1" applyBorder="1" applyAlignment="1">
      <alignment horizontal="left" vertical="top" wrapText="1"/>
      <protection/>
    </xf>
    <xf numFmtId="0" fontId="57" fillId="33" borderId="13" xfId="57" applyFont="1" applyFill="1" applyBorder="1" applyAlignment="1">
      <alignment horizontal="left" vertical="top" wrapText="1"/>
      <protection/>
    </xf>
    <xf numFmtId="0" fontId="56" fillId="33" borderId="11" xfId="57" applyFont="1" applyFill="1" applyBorder="1" applyAlignment="1">
      <alignment horizontal="left" vertical="center" wrapText="1"/>
      <protection/>
    </xf>
    <xf numFmtId="0" fontId="56" fillId="33" borderId="12" xfId="57" applyFont="1" applyFill="1" applyBorder="1" applyAlignment="1">
      <alignment horizontal="left" vertical="center" wrapText="1"/>
      <protection/>
    </xf>
    <xf numFmtId="0" fontId="56" fillId="33" borderId="13" xfId="57" applyFont="1" applyFill="1" applyBorder="1" applyAlignment="1">
      <alignment horizontal="left" vertical="center" wrapText="1"/>
      <protection/>
    </xf>
    <xf numFmtId="0" fontId="58" fillId="33" borderId="0" xfId="57" applyFont="1" applyFill="1" applyAlignment="1">
      <alignment horizontal="center" vertical="top" wrapText="1"/>
      <protection/>
    </xf>
    <xf numFmtId="0" fontId="8" fillId="33" borderId="0" xfId="57" applyFont="1" applyFill="1" applyAlignment="1">
      <alignment horizontal="center"/>
      <protection/>
    </xf>
    <xf numFmtId="0" fontId="3" fillId="35" borderId="15" xfId="57" applyFont="1" applyFill="1" applyBorder="1" applyAlignment="1">
      <alignment horizontal="center" vertical="top" wrapText="1"/>
      <protection/>
    </xf>
    <xf numFmtId="0" fontId="3" fillId="35" borderId="16" xfId="57" applyFont="1" applyFill="1" applyBorder="1" applyAlignment="1">
      <alignment horizontal="center" vertical="top" wrapText="1"/>
      <protection/>
    </xf>
    <xf numFmtId="0" fontId="3" fillId="34" borderId="15" xfId="57" applyFont="1" applyFill="1" applyBorder="1" applyAlignment="1">
      <alignment horizontal="center" vertical="top" wrapText="1"/>
      <protection/>
    </xf>
    <xf numFmtId="0" fontId="3" fillId="34" borderId="16" xfId="57" applyFont="1" applyFill="1" applyBorder="1" applyAlignment="1">
      <alignment horizontal="center" vertical="top" wrapText="1"/>
      <protection/>
    </xf>
    <xf numFmtId="0" fontId="3" fillId="34" borderId="11" xfId="57" applyFont="1" applyFill="1" applyBorder="1" applyAlignment="1">
      <alignment horizontal="center" vertical="center" wrapText="1"/>
      <protection/>
    </xf>
    <xf numFmtId="0" fontId="3" fillId="34" borderId="13" xfId="57" applyFont="1" applyFill="1" applyBorder="1" applyAlignment="1">
      <alignment horizontal="center" vertical="center" wrapText="1"/>
      <protection/>
    </xf>
    <xf numFmtId="43" fontId="3" fillId="33" borderId="14" xfId="57" applyNumberFormat="1" applyFont="1" applyFill="1" applyBorder="1" applyAlignment="1">
      <alignment horizontal="right"/>
      <protection/>
    </xf>
    <xf numFmtId="179" fontId="3" fillId="34" borderId="15" xfId="57" applyNumberFormat="1" applyFont="1" applyFill="1" applyBorder="1" applyAlignment="1">
      <alignment horizontal="center" vertical="center" textRotation="90" wrapText="1"/>
      <protection/>
    </xf>
    <xf numFmtId="179" fontId="3" fillId="34" borderId="16" xfId="57" applyNumberFormat="1" applyFont="1" applyFill="1" applyBorder="1" applyAlignment="1">
      <alignment horizontal="center" vertical="center" textRotation="90" wrapText="1"/>
      <protection/>
    </xf>
    <xf numFmtId="0" fontId="3" fillId="34" borderId="15" xfId="57" applyFont="1" applyFill="1" applyBorder="1" applyAlignment="1">
      <alignment horizontal="center" vertical="center" textRotation="90" wrapText="1"/>
      <protection/>
    </xf>
    <xf numFmtId="0" fontId="3" fillId="34" borderId="16" xfId="57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9.57421875" style="113" customWidth="1"/>
    <col min="2" max="2" width="46.421875" style="113" customWidth="1"/>
    <col min="3" max="3" width="12.8515625" style="113" customWidth="1"/>
    <col min="4" max="4" width="12.140625" style="113" customWidth="1"/>
    <col min="5" max="5" width="17.57421875" style="113" customWidth="1"/>
    <col min="6" max="6" width="15.28125" style="113" customWidth="1"/>
    <col min="7" max="7" width="15.421875" style="113" customWidth="1"/>
    <col min="8" max="8" width="16.421875" style="113" customWidth="1"/>
    <col min="9" max="16384" width="9.140625" style="113" customWidth="1"/>
  </cols>
  <sheetData>
    <row r="1" spans="1:8" ht="48" customHeight="1">
      <c r="A1" s="148" t="s">
        <v>226</v>
      </c>
      <c r="B1" s="148"/>
      <c r="C1" s="148"/>
      <c r="D1" s="148"/>
      <c r="E1" s="148"/>
      <c r="F1" s="148"/>
      <c r="G1" s="148"/>
      <c r="H1" s="148"/>
    </row>
    <row r="2" spans="1:8" ht="18">
      <c r="A2" s="114"/>
      <c r="B2" s="149" t="s">
        <v>227</v>
      </c>
      <c r="C2" s="149"/>
      <c r="D2" s="149"/>
      <c r="E2" s="149"/>
      <c r="F2" s="149"/>
      <c r="G2" s="149"/>
      <c r="H2" s="115"/>
    </row>
    <row r="3" spans="1:8" s="119" customFormat="1" ht="24.75" customHeight="1">
      <c r="A3" s="116"/>
      <c r="B3" s="116"/>
      <c r="C3" s="117"/>
      <c r="D3" s="117"/>
      <c r="E3" s="117"/>
      <c r="F3" s="118"/>
      <c r="G3" s="150" t="s">
        <v>228</v>
      </c>
      <c r="H3" s="150"/>
    </row>
    <row r="4" spans="1:8" s="122" customFormat="1" ht="60.75" customHeight="1">
      <c r="A4" s="120" t="s">
        <v>134</v>
      </c>
      <c r="B4" s="120" t="s">
        <v>131</v>
      </c>
      <c r="C4" s="121" t="s">
        <v>229</v>
      </c>
      <c r="D4" s="121" t="s">
        <v>230</v>
      </c>
      <c r="E4" s="121" t="s">
        <v>231</v>
      </c>
      <c r="F4" s="120" t="s">
        <v>232</v>
      </c>
      <c r="G4" s="120" t="s">
        <v>233</v>
      </c>
      <c r="H4" s="120" t="s">
        <v>234</v>
      </c>
    </row>
    <row r="5" spans="1:8" ht="12.75">
      <c r="A5" s="123">
        <v>1</v>
      </c>
      <c r="B5" s="124">
        <v>2</v>
      </c>
      <c r="C5" s="123">
        <v>3</v>
      </c>
      <c r="D5" s="123">
        <v>4</v>
      </c>
      <c r="E5" s="124">
        <v>5</v>
      </c>
      <c r="F5" s="123">
        <v>6</v>
      </c>
      <c r="G5" s="123">
        <v>7</v>
      </c>
      <c r="H5" s="124">
        <v>8</v>
      </c>
    </row>
    <row r="6" spans="1:8" s="122" customFormat="1" ht="18.75" customHeight="1">
      <c r="A6" s="1">
        <v>1</v>
      </c>
      <c r="B6" s="151" t="s">
        <v>147</v>
      </c>
      <c r="C6" s="152"/>
      <c r="D6" s="152"/>
      <c r="E6" s="152"/>
      <c r="F6" s="152"/>
      <c r="G6" s="152"/>
      <c r="H6" s="153"/>
    </row>
    <row r="7" spans="1:8" s="122" customFormat="1" ht="15">
      <c r="A7" s="125">
        <v>1.1</v>
      </c>
      <c r="B7" s="125" t="s">
        <v>32</v>
      </c>
      <c r="C7" s="126">
        <v>1942.738294</v>
      </c>
      <c r="D7" s="126">
        <v>202.60055600000004</v>
      </c>
      <c r="E7" s="126">
        <v>2145.33885</v>
      </c>
      <c r="F7" s="126">
        <v>860.9458</v>
      </c>
      <c r="G7" s="126">
        <v>1284.3930500000001</v>
      </c>
      <c r="H7" s="126">
        <v>0</v>
      </c>
    </row>
    <row r="8" spans="1:8" s="122" customFormat="1" ht="15">
      <c r="A8" s="125">
        <v>1.2</v>
      </c>
      <c r="B8" s="125" t="s">
        <v>235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</row>
    <row r="9" spans="1:8" s="131" customFormat="1" ht="31.5">
      <c r="A9" s="128"/>
      <c r="B9" s="129" t="s">
        <v>10</v>
      </c>
      <c r="C9" s="130">
        <f aca="true" t="shared" si="0" ref="C9:H9">SUM(C7:C8)</f>
        <v>1942.738294</v>
      </c>
      <c r="D9" s="130">
        <f t="shared" si="0"/>
        <v>202.60055600000004</v>
      </c>
      <c r="E9" s="130">
        <f t="shared" si="0"/>
        <v>2145.33885</v>
      </c>
      <c r="F9" s="130">
        <f t="shared" si="0"/>
        <v>860.9458</v>
      </c>
      <c r="G9" s="130">
        <f t="shared" si="0"/>
        <v>1284.3930500000001</v>
      </c>
      <c r="H9" s="130">
        <f t="shared" si="0"/>
        <v>0</v>
      </c>
    </row>
    <row r="10" spans="1:8" s="122" customFormat="1" ht="4.5" customHeight="1">
      <c r="A10" s="132"/>
      <c r="B10" s="133"/>
      <c r="C10" s="134"/>
      <c r="D10" s="134"/>
      <c r="E10" s="134"/>
      <c r="F10" s="134"/>
      <c r="G10" s="134"/>
      <c r="H10" s="134"/>
    </row>
    <row r="11" spans="1:8" s="122" customFormat="1" ht="15.75">
      <c r="A11" s="135">
        <v>2</v>
      </c>
      <c r="B11" s="154" t="s">
        <v>29</v>
      </c>
      <c r="C11" s="155"/>
      <c r="D11" s="155"/>
      <c r="E11" s="155"/>
      <c r="F11" s="155"/>
      <c r="G11" s="155"/>
      <c r="H11" s="156"/>
    </row>
    <row r="12" spans="1:8" s="122" customFormat="1" ht="30">
      <c r="A12" s="125">
        <v>2.1</v>
      </c>
      <c r="B12" s="133" t="s">
        <v>161</v>
      </c>
      <c r="C12" s="127">
        <v>9325.313401433967</v>
      </c>
      <c r="D12" s="127">
        <v>0</v>
      </c>
      <c r="E12" s="127">
        <v>9325.313401433967</v>
      </c>
      <c r="F12" s="127">
        <v>7460.250721147173</v>
      </c>
      <c r="G12" s="127">
        <v>1398.7970102150948</v>
      </c>
      <c r="H12" s="127">
        <v>466.2656700716983</v>
      </c>
    </row>
    <row r="13" spans="1:8" s="122" customFormat="1" ht="15">
      <c r="A13" s="125">
        <v>2.2</v>
      </c>
      <c r="B13" s="133" t="s">
        <v>162</v>
      </c>
      <c r="C13" s="127">
        <v>1673.5679099999998</v>
      </c>
      <c r="D13" s="127">
        <v>0</v>
      </c>
      <c r="E13" s="127">
        <v>1673.5679099999998</v>
      </c>
      <c r="F13" s="127">
        <v>1338.8543280000001</v>
      </c>
      <c r="G13" s="127">
        <v>135.18056599999994</v>
      </c>
      <c r="H13" s="127">
        <v>199.53301600000003</v>
      </c>
    </row>
    <row r="14" spans="1:8" s="131" customFormat="1" ht="31.5">
      <c r="A14" s="128"/>
      <c r="B14" s="136" t="s">
        <v>236</v>
      </c>
      <c r="C14" s="130">
        <f aca="true" t="shared" si="1" ref="C14:H14">SUM(C12:C13)</f>
        <v>10998.881311433966</v>
      </c>
      <c r="D14" s="130">
        <f t="shared" si="1"/>
        <v>0</v>
      </c>
      <c r="E14" s="130">
        <f t="shared" si="1"/>
        <v>10998.881311433966</v>
      </c>
      <c r="F14" s="130">
        <f t="shared" si="1"/>
        <v>8799.105049147172</v>
      </c>
      <c r="G14" s="130">
        <f t="shared" si="1"/>
        <v>1533.9775762150948</v>
      </c>
      <c r="H14" s="130">
        <f t="shared" si="1"/>
        <v>665.7986860716983</v>
      </c>
    </row>
    <row r="15" spans="1:8" s="122" customFormat="1" ht="3.75" customHeight="1">
      <c r="A15" s="132"/>
      <c r="B15" s="137"/>
      <c r="C15" s="134"/>
      <c r="D15" s="134"/>
      <c r="E15" s="134"/>
      <c r="F15" s="134"/>
      <c r="G15" s="134"/>
      <c r="H15" s="134"/>
    </row>
    <row r="16" spans="1:8" s="122" customFormat="1" ht="15.75">
      <c r="A16" s="1">
        <v>3</v>
      </c>
      <c r="B16" s="145" t="s">
        <v>35</v>
      </c>
      <c r="C16" s="146"/>
      <c r="D16" s="146"/>
      <c r="E16" s="146"/>
      <c r="F16" s="146"/>
      <c r="G16" s="146"/>
      <c r="H16" s="147"/>
    </row>
    <row r="17" spans="1:8" s="122" customFormat="1" ht="15">
      <c r="A17" s="125">
        <v>3.1</v>
      </c>
      <c r="B17" s="125" t="s">
        <v>39</v>
      </c>
      <c r="C17" s="127">
        <v>1738.5186400000002</v>
      </c>
      <c r="D17" s="127">
        <v>0</v>
      </c>
      <c r="E17" s="127">
        <v>1738.5186400000002</v>
      </c>
      <c r="F17" s="127">
        <v>1390.814912</v>
      </c>
      <c r="G17" s="127">
        <v>347.70372799999996</v>
      </c>
      <c r="H17" s="127">
        <v>0</v>
      </c>
    </row>
    <row r="18" spans="1:8" s="122" customFormat="1" ht="15">
      <c r="A18" s="125">
        <v>3.2</v>
      </c>
      <c r="B18" s="133" t="s">
        <v>163</v>
      </c>
      <c r="C18" s="127">
        <v>811.13</v>
      </c>
      <c r="D18" s="127">
        <v>0</v>
      </c>
      <c r="E18" s="127">
        <v>811.13</v>
      </c>
      <c r="F18" s="127">
        <v>648.904</v>
      </c>
      <c r="G18" s="127">
        <v>162.226</v>
      </c>
      <c r="H18" s="127">
        <v>0</v>
      </c>
    </row>
    <row r="19" spans="1:8" s="122" customFormat="1" ht="15">
      <c r="A19" s="125">
        <v>3.3</v>
      </c>
      <c r="B19" s="133" t="s">
        <v>36</v>
      </c>
      <c r="C19" s="127">
        <v>30.7</v>
      </c>
      <c r="D19" s="127">
        <v>0</v>
      </c>
      <c r="E19" s="127">
        <v>30.7</v>
      </c>
      <c r="F19" s="127">
        <v>24.560000000000002</v>
      </c>
      <c r="G19" s="127">
        <v>6.139999999999999</v>
      </c>
      <c r="H19" s="127">
        <v>0</v>
      </c>
    </row>
    <row r="20" spans="1:8" s="131" customFormat="1" ht="31.5">
      <c r="A20" s="128"/>
      <c r="B20" s="129" t="s">
        <v>11</v>
      </c>
      <c r="C20" s="130">
        <f aca="true" t="shared" si="2" ref="C20:H20">SUM(C17:C19)</f>
        <v>2580.34864</v>
      </c>
      <c r="D20" s="130">
        <f t="shared" si="2"/>
        <v>0</v>
      </c>
      <c r="E20" s="130">
        <f t="shared" si="2"/>
        <v>2580.34864</v>
      </c>
      <c r="F20" s="130">
        <f t="shared" si="2"/>
        <v>2064.278912</v>
      </c>
      <c r="G20" s="130">
        <f t="shared" si="2"/>
        <v>516.0697279999999</v>
      </c>
      <c r="H20" s="130">
        <f t="shared" si="2"/>
        <v>0</v>
      </c>
    </row>
    <row r="21" spans="1:8" s="122" customFormat="1" ht="2.25" customHeight="1">
      <c r="A21" s="132"/>
      <c r="B21" s="133"/>
      <c r="C21" s="134"/>
      <c r="D21" s="134"/>
      <c r="E21" s="134"/>
      <c r="F21" s="134"/>
      <c r="G21" s="134"/>
      <c r="H21" s="134"/>
    </row>
    <row r="22" spans="1:8" s="122" customFormat="1" ht="15.75">
      <c r="A22" s="138">
        <v>4</v>
      </c>
      <c r="B22" s="145" t="s">
        <v>176</v>
      </c>
      <c r="C22" s="146"/>
      <c r="D22" s="146"/>
      <c r="E22" s="146"/>
      <c r="F22" s="146"/>
      <c r="G22" s="146"/>
      <c r="H22" s="147"/>
    </row>
    <row r="23" spans="1:8" s="122" customFormat="1" ht="15">
      <c r="A23" s="125">
        <v>4.1</v>
      </c>
      <c r="B23" s="125" t="s">
        <v>178</v>
      </c>
      <c r="C23" s="127">
        <v>1269.7131399999998</v>
      </c>
      <c r="D23" s="127">
        <v>0</v>
      </c>
      <c r="E23" s="127">
        <v>1269.7131399999998</v>
      </c>
      <c r="F23" s="127">
        <v>1015.7705119999999</v>
      </c>
      <c r="G23" s="127">
        <v>253.94262799999996</v>
      </c>
      <c r="H23" s="127">
        <v>0</v>
      </c>
    </row>
    <row r="24" spans="1:8" s="122" customFormat="1" ht="15">
      <c r="A24" s="125">
        <v>4.2</v>
      </c>
      <c r="B24" s="125" t="s">
        <v>159</v>
      </c>
      <c r="C24" s="127">
        <v>1572.0903199999998</v>
      </c>
      <c r="D24" s="127">
        <v>184.711</v>
      </c>
      <c r="E24" s="127">
        <v>1756.80132</v>
      </c>
      <c r="F24" s="127">
        <v>789.7343360000002</v>
      </c>
      <c r="G24" s="127">
        <v>967.0669839999999</v>
      </c>
      <c r="H24" s="127">
        <v>0</v>
      </c>
    </row>
    <row r="25" spans="1:8" s="131" customFormat="1" ht="31.5">
      <c r="A25" s="128"/>
      <c r="B25" s="136" t="s">
        <v>237</v>
      </c>
      <c r="C25" s="130">
        <f aca="true" t="shared" si="3" ref="C25:H25">SUM(C23:C24)</f>
        <v>2841.8034599999996</v>
      </c>
      <c r="D25" s="130">
        <f t="shared" si="3"/>
        <v>184.711</v>
      </c>
      <c r="E25" s="130">
        <f t="shared" si="3"/>
        <v>3026.51446</v>
      </c>
      <c r="F25" s="130">
        <f t="shared" si="3"/>
        <v>1805.504848</v>
      </c>
      <c r="G25" s="130">
        <f t="shared" si="3"/>
        <v>1221.0096119999998</v>
      </c>
      <c r="H25" s="130">
        <f t="shared" si="3"/>
        <v>0</v>
      </c>
    </row>
    <row r="26" spans="1:8" s="141" customFormat="1" ht="21.75" customHeight="1">
      <c r="A26" s="139"/>
      <c r="B26" s="139" t="s">
        <v>238</v>
      </c>
      <c r="C26" s="140">
        <f aca="true" t="shared" si="4" ref="C26:H26">C9+C14+C20+C25</f>
        <v>18363.771705433966</v>
      </c>
      <c r="D26" s="140">
        <f t="shared" si="4"/>
        <v>387.31155600000005</v>
      </c>
      <c r="E26" s="140">
        <f t="shared" si="4"/>
        <v>18751.083261433967</v>
      </c>
      <c r="F26" s="140">
        <f t="shared" si="4"/>
        <v>13529.834609147172</v>
      </c>
      <c r="G26" s="140">
        <f t="shared" si="4"/>
        <v>4555.449966215095</v>
      </c>
      <c r="H26" s="140">
        <f t="shared" si="4"/>
        <v>665.7986860716983</v>
      </c>
    </row>
    <row r="27" spans="1:8" s="131" customFormat="1" ht="19.5" customHeight="1">
      <c r="A27" s="142"/>
      <c r="B27" s="139" t="s">
        <v>239</v>
      </c>
      <c r="C27" s="143"/>
      <c r="D27" s="143"/>
      <c r="E27" s="143">
        <v>100</v>
      </c>
      <c r="F27" s="144">
        <f>F26/$C$26*100</f>
        <v>73.67677417348638</v>
      </c>
      <c r="G27" s="144">
        <f>G26/$C$26*100</f>
        <v>24.806722928640557</v>
      </c>
      <c r="H27" s="144">
        <f>H26/$C$26*100</f>
        <v>3.625609688203017</v>
      </c>
    </row>
    <row r="28" s="122" customFormat="1" ht="15"/>
  </sheetData>
  <sheetProtection/>
  <mergeCells count="7">
    <mergeCell ref="B22:H22"/>
    <mergeCell ref="A1:H1"/>
    <mergeCell ref="B2:G2"/>
    <mergeCell ref="G3:H3"/>
    <mergeCell ref="B6:H6"/>
    <mergeCell ref="B11:H11"/>
    <mergeCell ref="B16:H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5"/>
  <sheetViews>
    <sheetView view="pageBreakPreview" zoomScale="80" zoomScaleNormal="55" zoomScaleSheetLayoutView="80" zoomScalePageLayoutView="0" workbookViewId="0" topLeftCell="A1">
      <selection activeCell="H140" sqref="H140"/>
    </sheetView>
  </sheetViews>
  <sheetFormatPr defaultColWidth="9.140625" defaultRowHeight="12.75"/>
  <cols>
    <col min="1" max="1" width="13.140625" style="73" customWidth="1"/>
    <col min="2" max="2" width="42.00390625" style="73" customWidth="1"/>
    <col min="3" max="3" width="14.140625" style="73" customWidth="1"/>
    <col min="4" max="4" width="12.00390625" style="73" customWidth="1"/>
    <col min="5" max="5" width="10.140625" style="74" customWidth="1"/>
    <col min="6" max="6" width="6.7109375" style="73" customWidth="1"/>
    <col min="7" max="7" width="9.00390625" style="75" customWidth="1"/>
    <col min="8" max="8" width="14.421875" style="82" customWidth="1"/>
    <col min="9" max="9" width="14.28125" style="82" customWidth="1"/>
    <col min="10" max="18" width="12.00390625" style="82" customWidth="1"/>
    <col min="19" max="19" width="9.00390625" style="82" customWidth="1"/>
    <col min="20" max="20" width="10.00390625" style="82" customWidth="1"/>
    <col min="21" max="21" width="12.00390625" style="82" customWidth="1"/>
    <col min="22" max="22" width="14.28125" style="82" customWidth="1"/>
    <col min="23" max="23" width="9.140625" style="20" customWidth="1"/>
    <col min="24" max="24" width="11.8515625" style="20" customWidth="1"/>
    <col min="25" max="16384" width="9.140625" style="20" customWidth="1"/>
  </cols>
  <sheetData>
    <row r="1" spans="1:22" s="70" customFormat="1" ht="27" customHeight="1">
      <c r="A1" s="157" t="s">
        <v>213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</row>
    <row r="2" spans="1:22" s="11" customFormat="1" ht="21" customHeight="1">
      <c r="A2" s="158" t="s">
        <v>224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1:22" ht="16.5" customHeight="1">
      <c r="A3" s="71"/>
      <c r="B3" s="72"/>
      <c r="C3" s="72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165" t="s">
        <v>225</v>
      </c>
      <c r="U3" s="165"/>
      <c r="V3" s="165"/>
    </row>
    <row r="4" spans="1:22" s="77" customFormat="1" ht="40.5" customHeight="1">
      <c r="A4" s="159" t="s">
        <v>134</v>
      </c>
      <c r="B4" s="161" t="s">
        <v>131</v>
      </c>
      <c r="C4" s="161" t="s">
        <v>8</v>
      </c>
      <c r="D4" s="161" t="s">
        <v>1</v>
      </c>
      <c r="E4" s="166" t="s">
        <v>6</v>
      </c>
      <c r="F4" s="168" t="s">
        <v>160</v>
      </c>
      <c r="G4" s="163" t="s">
        <v>210</v>
      </c>
      <c r="H4" s="164"/>
      <c r="I4" s="163" t="s">
        <v>217</v>
      </c>
      <c r="J4" s="164"/>
      <c r="K4" s="163" t="s">
        <v>218</v>
      </c>
      <c r="L4" s="164"/>
      <c r="M4" s="163" t="s">
        <v>219</v>
      </c>
      <c r="N4" s="164"/>
      <c r="O4" s="163" t="s">
        <v>220</v>
      </c>
      <c r="P4" s="164"/>
      <c r="Q4" s="163" t="s">
        <v>221</v>
      </c>
      <c r="R4" s="164"/>
      <c r="S4" s="163" t="s">
        <v>211</v>
      </c>
      <c r="T4" s="164"/>
      <c r="U4" s="163" t="s">
        <v>212</v>
      </c>
      <c r="V4" s="164"/>
    </row>
    <row r="5" spans="1:22" s="77" customFormat="1" ht="62.25" customHeight="1">
      <c r="A5" s="160"/>
      <c r="B5" s="162"/>
      <c r="C5" s="162"/>
      <c r="D5" s="162"/>
      <c r="E5" s="167"/>
      <c r="F5" s="169"/>
      <c r="G5" s="86" t="s">
        <v>5</v>
      </c>
      <c r="H5" s="87" t="s">
        <v>4</v>
      </c>
      <c r="I5" s="86" t="s">
        <v>5</v>
      </c>
      <c r="J5" s="87" t="s">
        <v>4</v>
      </c>
      <c r="K5" s="86" t="s">
        <v>5</v>
      </c>
      <c r="L5" s="87" t="s">
        <v>4</v>
      </c>
      <c r="M5" s="86" t="s">
        <v>5</v>
      </c>
      <c r="N5" s="87" t="s">
        <v>4</v>
      </c>
      <c r="O5" s="86" t="s">
        <v>5</v>
      </c>
      <c r="P5" s="87" t="s">
        <v>4</v>
      </c>
      <c r="Q5" s="86" t="s">
        <v>5</v>
      </c>
      <c r="R5" s="87" t="s">
        <v>4</v>
      </c>
      <c r="S5" s="86" t="s">
        <v>5</v>
      </c>
      <c r="T5" s="87" t="s">
        <v>4</v>
      </c>
      <c r="U5" s="86" t="s">
        <v>5</v>
      </c>
      <c r="V5" s="87" t="s">
        <v>4</v>
      </c>
    </row>
    <row r="6" spans="1:22" s="77" customFormat="1" ht="15">
      <c r="A6" s="18">
        <v>1</v>
      </c>
      <c r="B6" s="69">
        <v>2</v>
      </c>
      <c r="C6" s="69">
        <v>3</v>
      </c>
      <c r="D6" s="18">
        <v>4</v>
      </c>
      <c r="E6" s="99">
        <v>5</v>
      </c>
      <c r="F6" s="99">
        <v>6</v>
      </c>
      <c r="G6" s="18">
        <v>7</v>
      </c>
      <c r="H6" s="99">
        <v>8</v>
      </c>
      <c r="I6" s="99">
        <v>9</v>
      </c>
      <c r="J6" s="18">
        <v>10</v>
      </c>
      <c r="K6" s="99">
        <v>11</v>
      </c>
      <c r="L6" s="99">
        <v>12</v>
      </c>
      <c r="M6" s="18">
        <v>13</v>
      </c>
      <c r="N6" s="99">
        <v>14</v>
      </c>
      <c r="O6" s="99">
        <v>15</v>
      </c>
      <c r="P6" s="18">
        <v>16</v>
      </c>
      <c r="Q6" s="99">
        <v>17</v>
      </c>
      <c r="R6" s="99">
        <v>18</v>
      </c>
      <c r="S6" s="18">
        <v>19</v>
      </c>
      <c r="T6" s="99">
        <v>20</v>
      </c>
      <c r="U6" s="99">
        <v>21</v>
      </c>
      <c r="V6" s="18">
        <v>22</v>
      </c>
    </row>
    <row r="7" spans="1:22" ht="14.25">
      <c r="A7" s="9"/>
      <c r="B7" s="9"/>
      <c r="C7" s="9"/>
      <c r="D7" s="9"/>
      <c r="E7" s="31"/>
      <c r="F7" s="9"/>
      <c r="G7" s="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2" ht="15">
      <c r="A8" s="6">
        <v>1</v>
      </c>
      <c r="B8" s="33" t="s">
        <v>147</v>
      </c>
      <c r="C8" s="6"/>
      <c r="D8" s="9"/>
      <c r="E8" s="31"/>
      <c r="F8" s="9"/>
      <c r="G8" s="9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ht="15">
      <c r="A9" s="6">
        <v>1.1</v>
      </c>
      <c r="B9" s="17" t="s">
        <v>32</v>
      </c>
      <c r="C9" s="6"/>
      <c r="D9" s="9"/>
      <c r="E9" s="31"/>
      <c r="F9" s="9"/>
      <c r="G9" s="9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s="11" customFormat="1" ht="15">
      <c r="A10" s="6" t="s">
        <v>113</v>
      </c>
      <c r="B10" s="6" t="s">
        <v>148</v>
      </c>
      <c r="C10" s="108"/>
      <c r="D10" s="8" t="s">
        <v>13</v>
      </c>
      <c r="E10" s="23" t="s">
        <v>7</v>
      </c>
      <c r="F10" s="8">
        <v>0</v>
      </c>
      <c r="G10" s="8">
        <v>1</v>
      </c>
      <c r="H10" s="15">
        <v>37.81</v>
      </c>
      <c r="I10" s="8">
        <v>1</v>
      </c>
      <c r="J10" s="10">
        <v>19.50868</v>
      </c>
      <c r="K10" s="15"/>
      <c r="L10" s="10">
        <v>4.575330000000001</v>
      </c>
      <c r="M10" s="15"/>
      <c r="N10" s="15">
        <v>4.575330000000001</v>
      </c>
      <c r="O10" s="15"/>
      <c r="P10" s="15">
        <v>4.575330000000001</v>
      </c>
      <c r="Q10" s="15"/>
      <c r="R10" s="15">
        <v>4.575330000000001</v>
      </c>
      <c r="S10" s="15">
        <v>0</v>
      </c>
      <c r="T10" s="15">
        <v>0</v>
      </c>
      <c r="U10" s="37">
        <f>G10+S10</f>
        <v>1</v>
      </c>
      <c r="V10" s="15">
        <f>H10+T10</f>
        <v>37.81</v>
      </c>
    </row>
    <row r="11" spans="1:22" s="11" customFormat="1" ht="15">
      <c r="A11" s="6" t="s">
        <v>214</v>
      </c>
      <c r="B11" s="6" t="s">
        <v>149</v>
      </c>
      <c r="C11" s="108"/>
      <c r="D11" s="8" t="s">
        <v>13</v>
      </c>
      <c r="E11" s="23" t="s">
        <v>7</v>
      </c>
      <c r="F11" s="8">
        <v>0</v>
      </c>
      <c r="G11" s="18">
        <v>2</v>
      </c>
      <c r="H11" s="15">
        <v>225</v>
      </c>
      <c r="I11" s="18">
        <v>2</v>
      </c>
      <c r="J11" s="15">
        <v>104.25566</v>
      </c>
      <c r="K11" s="15"/>
      <c r="L11" s="10">
        <v>30.186085</v>
      </c>
      <c r="M11" s="15"/>
      <c r="N11" s="15">
        <v>30.186085</v>
      </c>
      <c r="O11" s="15"/>
      <c r="P11" s="15">
        <v>30.186085</v>
      </c>
      <c r="Q11" s="15"/>
      <c r="R11" s="15">
        <v>30.186085</v>
      </c>
      <c r="S11" s="15">
        <v>0</v>
      </c>
      <c r="T11" s="15">
        <v>0</v>
      </c>
      <c r="U11" s="37">
        <f aca="true" t="shared" si="0" ref="U11:U16">G11+S11</f>
        <v>2</v>
      </c>
      <c r="V11" s="15">
        <f aca="true" t="shared" si="1" ref="V11:V16">H11+T11</f>
        <v>225</v>
      </c>
    </row>
    <row r="12" spans="1:22" s="11" customFormat="1" ht="15">
      <c r="A12" s="6" t="s">
        <v>215</v>
      </c>
      <c r="B12" s="6" t="s">
        <v>216</v>
      </c>
      <c r="C12" s="108"/>
      <c r="D12" s="8" t="s">
        <v>12</v>
      </c>
      <c r="E12" s="23">
        <v>0.16</v>
      </c>
      <c r="F12" s="8">
        <v>0</v>
      </c>
      <c r="G12" s="88">
        <v>0</v>
      </c>
      <c r="H12" s="89">
        <v>0</v>
      </c>
      <c r="I12" s="89">
        <v>0</v>
      </c>
      <c r="J12" s="89">
        <v>0</v>
      </c>
      <c r="K12" s="89"/>
      <c r="L12" s="10">
        <v>0</v>
      </c>
      <c r="M12" s="89"/>
      <c r="N12" s="89">
        <v>0</v>
      </c>
      <c r="O12" s="89"/>
      <c r="P12" s="89">
        <v>0</v>
      </c>
      <c r="Q12" s="89"/>
      <c r="R12" s="89">
        <v>0</v>
      </c>
      <c r="S12" s="105">
        <v>154</v>
      </c>
      <c r="T12" s="89">
        <v>26.04</v>
      </c>
      <c r="U12" s="37">
        <f t="shared" si="0"/>
        <v>154</v>
      </c>
      <c r="V12" s="15">
        <f t="shared" si="1"/>
        <v>26.04</v>
      </c>
    </row>
    <row r="13" spans="1:22" s="90" customFormat="1" ht="13.5" customHeight="1">
      <c r="A13" s="6" t="s">
        <v>114</v>
      </c>
      <c r="B13" s="6" t="s">
        <v>31</v>
      </c>
      <c r="C13" s="108">
        <f>J13+L13+N13+P13+R13</f>
        <v>287.1325</v>
      </c>
      <c r="D13" s="8" t="s">
        <v>12</v>
      </c>
      <c r="E13" s="23">
        <v>0.025</v>
      </c>
      <c r="F13" s="8">
        <v>0</v>
      </c>
      <c r="G13" s="88">
        <v>11485</v>
      </c>
      <c r="H13" s="89">
        <v>287.125</v>
      </c>
      <c r="I13" s="89">
        <v>6139</v>
      </c>
      <c r="J13" s="89">
        <v>119.7125</v>
      </c>
      <c r="K13" s="105">
        <f>(G13-I13)/5</f>
        <v>1069.2</v>
      </c>
      <c r="L13" s="10">
        <v>33</v>
      </c>
      <c r="M13" s="105">
        <v>1069.2</v>
      </c>
      <c r="N13" s="89">
        <v>33</v>
      </c>
      <c r="O13" s="105">
        <v>1069.2</v>
      </c>
      <c r="P13" s="89">
        <v>35</v>
      </c>
      <c r="Q13" s="105">
        <f>K13+M13</f>
        <v>2138.4</v>
      </c>
      <c r="R13" s="89">
        <v>66.42</v>
      </c>
      <c r="S13" s="89">
        <v>0</v>
      </c>
      <c r="T13" s="89">
        <v>0</v>
      </c>
      <c r="U13" s="37">
        <f t="shared" si="0"/>
        <v>11485</v>
      </c>
      <c r="V13" s="15">
        <f t="shared" si="1"/>
        <v>287.125</v>
      </c>
    </row>
    <row r="14" spans="1:22" s="11" customFormat="1" ht="13.5" customHeight="1">
      <c r="A14" s="6" t="s">
        <v>115</v>
      </c>
      <c r="B14" s="6" t="s">
        <v>30</v>
      </c>
      <c r="C14" s="108">
        <f>J14+L14+N14+P14+R14</f>
        <v>362.789</v>
      </c>
      <c r="D14" s="8" t="s">
        <v>132</v>
      </c>
      <c r="E14" s="23">
        <v>0.71</v>
      </c>
      <c r="F14" s="8">
        <v>0</v>
      </c>
      <c r="G14" s="18">
        <v>527</v>
      </c>
      <c r="H14" s="35">
        <v>362.79</v>
      </c>
      <c r="I14" s="35">
        <v>527</v>
      </c>
      <c r="J14" s="35">
        <v>229.39899999999997</v>
      </c>
      <c r="K14" s="35">
        <v>0</v>
      </c>
      <c r="L14" s="35">
        <v>30</v>
      </c>
      <c r="M14" s="35">
        <v>0</v>
      </c>
      <c r="N14" s="35">
        <v>30</v>
      </c>
      <c r="O14" s="35">
        <v>0</v>
      </c>
      <c r="P14" s="35">
        <v>30</v>
      </c>
      <c r="Q14" s="35">
        <v>0</v>
      </c>
      <c r="R14" s="35">
        <v>43.39</v>
      </c>
      <c r="S14" s="35">
        <v>0</v>
      </c>
      <c r="T14" s="35">
        <v>0</v>
      </c>
      <c r="U14" s="37">
        <f t="shared" si="0"/>
        <v>527</v>
      </c>
      <c r="V14" s="15">
        <f t="shared" si="1"/>
        <v>362.79</v>
      </c>
    </row>
    <row r="15" spans="1:22" s="11" customFormat="1" ht="15">
      <c r="A15" s="6" t="s">
        <v>116</v>
      </c>
      <c r="B15" s="6" t="s">
        <v>62</v>
      </c>
      <c r="C15" s="108"/>
      <c r="D15" s="18"/>
      <c r="E15" s="25"/>
      <c r="F15" s="18"/>
      <c r="G15" s="18"/>
      <c r="H15" s="84">
        <v>866.5560439999999</v>
      </c>
      <c r="I15" s="84"/>
      <c r="J15" s="84">
        <v>436.51364</v>
      </c>
      <c r="K15" s="84"/>
      <c r="L15" s="10">
        <v>107.51060099999998</v>
      </c>
      <c r="M15" s="84"/>
      <c r="N15" s="84">
        <v>107.51060099999998</v>
      </c>
      <c r="O15" s="84"/>
      <c r="P15" s="84">
        <v>107.51060099999998</v>
      </c>
      <c r="Q15" s="84"/>
      <c r="R15" s="84">
        <v>107.51060099999998</v>
      </c>
      <c r="S15" s="84">
        <v>0</v>
      </c>
      <c r="T15" s="84">
        <v>147.71763600000003</v>
      </c>
      <c r="U15" s="15">
        <f t="shared" si="0"/>
        <v>0</v>
      </c>
      <c r="V15" s="15">
        <f t="shared" si="1"/>
        <v>1014.27368</v>
      </c>
    </row>
    <row r="16" spans="1:22" ht="15">
      <c r="A16" s="6" t="s">
        <v>117</v>
      </c>
      <c r="B16" s="28" t="s">
        <v>56</v>
      </c>
      <c r="C16" s="108"/>
      <c r="D16" s="18"/>
      <c r="E16" s="25"/>
      <c r="F16" s="18"/>
      <c r="G16" s="18"/>
      <c r="H16" s="5">
        <v>163.45725000000002</v>
      </c>
      <c r="I16" s="84"/>
      <c r="J16" s="84">
        <v>57.23481</v>
      </c>
      <c r="K16" s="84"/>
      <c r="L16" s="10">
        <v>26</v>
      </c>
      <c r="M16" s="84"/>
      <c r="N16" s="84">
        <v>26.5</v>
      </c>
      <c r="O16" s="84"/>
      <c r="P16" s="84">
        <v>26.5</v>
      </c>
      <c r="Q16" s="84"/>
      <c r="R16" s="84">
        <v>27.22061</v>
      </c>
      <c r="S16" s="84">
        <v>0</v>
      </c>
      <c r="T16" s="5">
        <v>28.842919999999996</v>
      </c>
      <c r="U16" s="15">
        <f t="shared" si="0"/>
        <v>0</v>
      </c>
      <c r="V16" s="15">
        <f t="shared" si="1"/>
        <v>192.30017</v>
      </c>
    </row>
    <row r="17" spans="1:22" s="78" customFormat="1" ht="30">
      <c r="A17" s="7"/>
      <c r="B17" s="7" t="s">
        <v>10</v>
      </c>
      <c r="C17" s="6"/>
      <c r="D17" s="69"/>
      <c r="E17" s="30"/>
      <c r="F17" s="69"/>
      <c r="G17" s="38"/>
      <c r="H17" s="85">
        <f>SUM(H10:H16)</f>
        <v>1942.7382939999998</v>
      </c>
      <c r="I17" s="85"/>
      <c r="J17" s="85">
        <f aca="true" t="shared" si="2" ref="J17:V17">SUM(J10:J16)</f>
        <v>966.6242900000001</v>
      </c>
      <c r="K17" s="85"/>
      <c r="L17" s="85">
        <f t="shared" si="2"/>
        <v>231.27201599999998</v>
      </c>
      <c r="M17" s="85"/>
      <c r="N17" s="85">
        <f t="shared" si="2"/>
        <v>231.77201599999998</v>
      </c>
      <c r="O17" s="85"/>
      <c r="P17" s="85">
        <f t="shared" si="2"/>
        <v>233.77201599999998</v>
      </c>
      <c r="Q17" s="85"/>
      <c r="R17" s="85">
        <f t="shared" si="2"/>
        <v>279.302626</v>
      </c>
      <c r="S17" s="85"/>
      <c r="T17" s="85">
        <f t="shared" si="2"/>
        <v>202.600556</v>
      </c>
      <c r="U17" s="85"/>
      <c r="V17" s="85">
        <f t="shared" si="2"/>
        <v>2145.33885</v>
      </c>
    </row>
    <row r="18" spans="1:22" s="79" customFormat="1" ht="23.25" customHeight="1">
      <c r="A18" s="39">
        <v>2</v>
      </c>
      <c r="B18" s="40" t="s">
        <v>29</v>
      </c>
      <c r="C18" s="41"/>
      <c r="D18" s="42"/>
      <c r="E18" s="43"/>
      <c r="F18" s="42"/>
      <c r="G18" s="44"/>
      <c r="H18" s="45"/>
      <c r="I18" s="45"/>
      <c r="J18" s="45"/>
      <c r="K18" s="45"/>
      <c r="L18" s="10"/>
      <c r="M18" s="45"/>
      <c r="N18" s="45"/>
      <c r="O18" s="45"/>
      <c r="P18" s="45"/>
      <c r="Q18" s="45"/>
      <c r="R18" s="45">
        <v>0</v>
      </c>
      <c r="S18" s="45"/>
      <c r="T18" s="45"/>
      <c r="U18" s="10">
        <v>0</v>
      </c>
      <c r="V18" s="10">
        <v>0</v>
      </c>
    </row>
    <row r="19" spans="1:22" ht="31.5">
      <c r="A19" s="6">
        <v>2.1</v>
      </c>
      <c r="B19" s="1" t="s">
        <v>161</v>
      </c>
      <c r="C19" s="6"/>
      <c r="D19" s="8"/>
      <c r="E19" s="23"/>
      <c r="F19" s="8"/>
      <c r="G19" s="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v>0</v>
      </c>
      <c r="S19" s="10"/>
      <c r="T19" s="10"/>
      <c r="U19" s="10">
        <v>0</v>
      </c>
      <c r="V19" s="10">
        <v>0</v>
      </c>
    </row>
    <row r="20" spans="1:22" ht="0.75" customHeight="1">
      <c r="A20" s="6"/>
      <c r="B20" s="1"/>
      <c r="C20" s="6"/>
      <c r="D20" s="8"/>
      <c r="E20" s="23"/>
      <c r="F20" s="8"/>
      <c r="G20" s="9"/>
      <c r="H20" s="10"/>
      <c r="I20" s="10"/>
      <c r="J20" s="10"/>
      <c r="K20" s="10"/>
      <c r="L20" s="10">
        <v>0</v>
      </c>
      <c r="M20" s="10"/>
      <c r="N20" s="10">
        <v>0</v>
      </c>
      <c r="O20" s="10"/>
      <c r="P20" s="10">
        <v>0</v>
      </c>
      <c r="Q20" s="10"/>
      <c r="R20" s="10">
        <v>0</v>
      </c>
      <c r="S20" s="10"/>
      <c r="T20" s="10"/>
      <c r="U20" s="10">
        <v>0</v>
      </c>
      <c r="V20" s="10">
        <v>0</v>
      </c>
    </row>
    <row r="21" spans="1:26" s="11" customFormat="1" ht="28.5">
      <c r="A21" s="6" t="s">
        <v>118</v>
      </c>
      <c r="B21" s="6" t="s">
        <v>186</v>
      </c>
      <c r="C21" s="109">
        <f>J21+L21+N21+P21+R21</f>
        <v>8451.2547625</v>
      </c>
      <c r="D21" s="28" t="s">
        <v>187</v>
      </c>
      <c r="E21" s="23" t="s">
        <v>7</v>
      </c>
      <c r="F21" s="8">
        <v>5</v>
      </c>
      <c r="G21" s="100">
        <v>527</v>
      </c>
      <c r="H21" s="46">
        <v>8451.250401433967</v>
      </c>
      <c r="I21" s="46">
        <v>527</v>
      </c>
      <c r="J21" s="46">
        <v>3284.00485</v>
      </c>
      <c r="K21" s="46"/>
      <c r="L21" s="46">
        <v>1314.0883675</v>
      </c>
      <c r="M21" s="46"/>
      <c r="N21" s="46">
        <v>1419.0605150000001</v>
      </c>
      <c r="O21" s="46"/>
      <c r="P21" s="46">
        <v>1459.0605150000001</v>
      </c>
      <c r="Q21" s="46"/>
      <c r="R21" s="46">
        <v>975.040515</v>
      </c>
      <c r="S21" s="46"/>
      <c r="T21" s="46">
        <v>0</v>
      </c>
      <c r="U21" s="46">
        <v>527</v>
      </c>
      <c r="V21" s="15">
        <f>H21+T21</f>
        <v>8451.250401433967</v>
      </c>
      <c r="W21" s="20"/>
      <c r="Z21" s="20"/>
    </row>
    <row r="22" spans="1:23" s="11" customFormat="1" ht="15">
      <c r="A22" s="6" t="s">
        <v>119</v>
      </c>
      <c r="B22" s="6" t="s">
        <v>188</v>
      </c>
      <c r="C22" s="109">
        <f aca="true" t="shared" si="3" ref="C22:C85">J22+L22+N22+P22+R22</f>
        <v>874.063</v>
      </c>
      <c r="D22" s="12"/>
      <c r="E22" s="24"/>
      <c r="F22" s="13"/>
      <c r="G22" s="34">
        <v>82</v>
      </c>
      <c r="H22" s="110">
        <v>874.063</v>
      </c>
      <c r="I22" s="47">
        <v>67</v>
      </c>
      <c r="J22" s="47">
        <v>390.59297000000004</v>
      </c>
      <c r="K22" s="47"/>
      <c r="L22" s="10">
        <v>120.86750749999999</v>
      </c>
      <c r="M22" s="47"/>
      <c r="N22" s="47">
        <v>120.86750749999999</v>
      </c>
      <c r="O22" s="47"/>
      <c r="P22" s="47">
        <v>120.86750749999999</v>
      </c>
      <c r="Q22" s="47"/>
      <c r="R22" s="47">
        <v>120.86750749999999</v>
      </c>
      <c r="S22" s="47"/>
      <c r="T22" s="102">
        <v>0</v>
      </c>
      <c r="U22" s="101"/>
      <c r="V22" s="15">
        <f>H22+T22</f>
        <v>874.063</v>
      </c>
      <c r="W22" s="98"/>
    </row>
    <row r="23" spans="1:26" ht="31.5">
      <c r="A23" s="6"/>
      <c r="B23" s="1" t="s">
        <v>164</v>
      </c>
      <c r="C23" s="109">
        <f t="shared" si="3"/>
        <v>9325.3177625</v>
      </c>
      <c r="D23" s="8"/>
      <c r="E23" s="23"/>
      <c r="F23" s="8"/>
      <c r="G23" s="29"/>
      <c r="H23" s="15">
        <f>SUM(H21:H22)</f>
        <v>9325.313401433967</v>
      </c>
      <c r="I23" s="15">
        <f aca="true" t="shared" si="4" ref="I23:V23">SUM(I21:I22)</f>
        <v>594</v>
      </c>
      <c r="J23" s="15">
        <f t="shared" si="4"/>
        <v>3674.59782</v>
      </c>
      <c r="K23" s="15">
        <f t="shared" si="4"/>
        <v>0</v>
      </c>
      <c r="L23" s="15">
        <f t="shared" si="4"/>
        <v>1434.955875</v>
      </c>
      <c r="M23" s="15">
        <f t="shared" si="4"/>
        <v>0</v>
      </c>
      <c r="N23" s="15">
        <f t="shared" si="4"/>
        <v>1539.9280225000002</v>
      </c>
      <c r="O23" s="15">
        <f t="shared" si="4"/>
        <v>0</v>
      </c>
      <c r="P23" s="15">
        <f t="shared" si="4"/>
        <v>1579.9280225000002</v>
      </c>
      <c r="Q23" s="15">
        <f t="shared" si="4"/>
        <v>0</v>
      </c>
      <c r="R23" s="15">
        <f t="shared" si="4"/>
        <v>1095.9080225</v>
      </c>
      <c r="S23" s="15">
        <f t="shared" si="4"/>
        <v>0</v>
      </c>
      <c r="T23" s="15">
        <f t="shared" si="4"/>
        <v>0</v>
      </c>
      <c r="U23" s="15"/>
      <c r="V23" s="15">
        <f t="shared" si="4"/>
        <v>9325.313401433967</v>
      </c>
      <c r="W23" s="92"/>
      <c r="X23" s="92"/>
      <c r="Y23" s="92"/>
      <c r="Z23" s="92"/>
    </row>
    <row r="24" spans="1:26" ht="15.75">
      <c r="A24" s="6">
        <v>2.2</v>
      </c>
      <c r="B24" s="1" t="s">
        <v>162</v>
      </c>
      <c r="C24" s="109">
        <f t="shared" si="3"/>
        <v>0</v>
      </c>
      <c r="D24" s="8"/>
      <c r="E24" s="23"/>
      <c r="F24" s="8"/>
      <c r="G24" s="29"/>
      <c r="H24" s="15"/>
      <c r="I24" s="15"/>
      <c r="J24" s="15"/>
      <c r="K24" s="15"/>
      <c r="L24" s="10">
        <v>0</v>
      </c>
      <c r="M24" s="15"/>
      <c r="N24" s="15">
        <v>0</v>
      </c>
      <c r="O24" s="15"/>
      <c r="P24" s="15">
        <v>0</v>
      </c>
      <c r="Q24" s="15"/>
      <c r="R24" s="15">
        <v>0</v>
      </c>
      <c r="S24" s="15"/>
      <c r="T24" s="15"/>
      <c r="U24" s="36">
        <v>0</v>
      </c>
      <c r="V24" s="10">
        <v>0</v>
      </c>
      <c r="W24" s="92"/>
      <c r="X24" s="92"/>
      <c r="Y24" s="92"/>
      <c r="Z24" s="92"/>
    </row>
    <row r="25" spans="1:26" ht="15">
      <c r="A25" s="6" t="s">
        <v>120</v>
      </c>
      <c r="B25" s="17" t="s">
        <v>28</v>
      </c>
      <c r="C25" s="109">
        <f t="shared" si="3"/>
        <v>0</v>
      </c>
      <c r="D25" s="8"/>
      <c r="E25" s="23"/>
      <c r="F25" s="8"/>
      <c r="G25" s="29"/>
      <c r="H25" s="10"/>
      <c r="I25" s="10"/>
      <c r="J25" s="10"/>
      <c r="K25" s="10"/>
      <c r="L25" s="10">
        <v>0</v>
      </c>
      <c r="M25" s="10"/>
      <c r="N25" s="10">
        <v>0</v>
      </c>
      <c r="O25" s="10"/>
      <c r="P25" s="10">
        <v>0</v>
      </c>
      <c r="Q25" s="10"/>
      <c r="R25" s="10">
        <v>0</v>
      </c>
      <c r="S25" s="10"/>
      <c r="T25" s="10"/>
      <c r="U25" s="36">
        <v>0</v>
      </c>
      <c r="V25" s="10">
        <v>0</v>
      </c>
      <c r="W25" s="92"/>
      <c r="X25" s="92"/>
      <c r="Y25" s="92"/>
      <c r="Z25" s="92"/>
    </row>
    <row r="26" spans="1:26" s="11" customFormat="1" ht="16.5" customHeight="1">
      <c r="A26" s="6" t="s">
        <v>121</v>
      </c>
      <c r="B26" s="28" t="s">
        <v>179</v>
      </c>
      <c r="C26" s="109">
        <f t="shared" si="3"/>
        <v>118.113555</v>
      </c>
      <c r="D26" s="8" t="s">
        <v>13</v>
      </c>
      <c r="E26" s="23">
        <v>0.0414</v>
      </c>
      <c r="F26" s="8">
        <v>20</v>
      </c>
      <c r="G26" s="34">
        <v>3361</v>
      </c>
      <c r="H26" s="35">
        <v>118.11</v>
      </c>
      <c r="I26" s="35">
        <v>2658</v>
      </c>
      <c r="J26" s="35">
        <v>53.67231</v>
      </c>
      <c r="K26" s="35">
        <v>0</v>
      </c>
      <c r="L26" s="10">
        <v>15.740622500000002</v>
      </c>
      <c r="M26" s="103">
        <v>503</v>
      </c>
      <c r="N26" s="35">
        <v>30</v>
      </c>
      <c r="O26" s="35">
        <v>200</v>
      </c>
      <c r="P26" s="35">
        <v>15.740622500000002</v>
      </c>
      <c r="Q26" s="35"/>
      <c r="R26" s="35">
        <v>2.96</v>
      </c>
      <c r="S26" s="35">
        <v>0</v>
      </c>
      <c r="T26" s="35">
        <v>0</v>
      </c>
      <c r="U26" s="103">
        <f>I26+K26+M26+O26+Q26</f>
        <v>3361</v>
      </c>
      <c r="V26" s="15">
        <f aca="true" t="shared" si="5" ref="V26:V32">H26+T26</f>
        <v>118.11</v>
      </c>
      <c r="W26" s="95"/>
      <c r="X26" s="91"/>
      <c r="Y26" s="91"/>
      <c r="Z26" s="91"/>
    </row>
    <row r="27" spans="1:26" s="11" customFormat="1" ht="28.5">
      <c r="A27" s="6" t="s">
        <v>122</v>
      </c>
      <c r="B27" s="28" t="s">
        <v>166</v>
      </c>
      <c r="C27" s="109">
        <f t="shared" si="3"/>
        <v>150.000965</v>
      </c>
      <c r="D27" s="8" t="s">
        <v>133</v>
      </c>
      <c r="E27" s="23">
        <v>0.01</v>
      </c>
      <c r="F27" s="8">
        <v>20</v>
      </c>
      <c r="G27" s="34">
        <v>15000</v>
      </c>
      <c r="H27" s="15">
        <v>150</v>
      </c>
      <c r="I27" s="15">
        <v>5817</v>
      </c>
      <c r="J27" s="15">
        <v>56.561930000000004</v>
      </c>
      <c r="K27" s="37">
        <v>4000</v>
      </c>
      <c r="L27" s="10">
        <v>33.3595175</v>
      </c>
      <c r="M27" s="37">
        <v>5000</v>
      </c>
      <c r="N27" s="15">
        <v>36.3595175</v>
      </c>
      <c r="O27" s="15">
        <f>G27-(I27+K27+M27)</f>
        <v>183</v>
      </c>
      <c r="P27" s="15">
        <v>23.72</v>
      </c>
      <c r="Q27" s="15"/>
      <c r="R27" s="15">
        <v>0</v>
      </c>
      <c r="S27" s="15">
        <v>0</v>
      </c>
      <c r="T27" s="15">
        <v>0</v>
      </c>
      <c r="U27" s="103">
        <f aca="true" t="shared" si="6" ref="U27:U35">I27+K27+M27+O27+Q27</f>
        <v>15000</v>
      </c>
      <c r="V27" s="15">
        <f t="shared" si="5"/>
        <v>150</v>
      </c>
      <c r="W27" s="96"/>
      <c r="X27" s="91"/>
      <c r="Y27" s="91"/>
      <c r="Z27" s="91"/>
    </row>
    <row r="28" spans="1:26" s="11" customFormat="1" ht="28.5">
      <c r="A28" s="2" t="s">
        <v>123</v>
      </c>
      <c r="B28" s="3" t="s">
        <v>189</v>
      </c>
      <c r="C28" s="109">
        <f t="shared" si="3"/>
        <v>43.35195</v>
      </c>
      <c r="D28" s="8" t="s">
        <v>13</v>
      </c>
      <c r="E28" s="48">
        <v>0.051</v>
      </c>
      <c r="F28" s="8">
        <v>20</v>
      </c>
      <c r="G28" s="34">
        <v>850</v>
      </c>
      <c r="H28" s="35">
        <v>43.349999999999994</v>
      </c>
      <c r="I28" s="35">
        <v>659</v>
      </c>
      <c r="J28" s="35">
        <v>33.46195</v>
      </c>
      <c r="K28" s="35"/>
      <c r="L28" s="10">
        <v>0</v>
      </c>
      <c r="M28" s="35">
        <v>100</v>
      </c>
      <c r="N28" s="35">
        <v>4.94</v>
      </c>
      <c r="O28" s="35">
        <v>91</v>
      </c>
      <c r="P28" s="35">
        <v>4.95</v>
      </c>
      <c r="Q28" s="35"/>
      <c r="R28" s="35"/>
      <c r="S28" s="35">
        <v>0</v>
      </c>
      <c r="T28" s="35">
        <v>0</v>
      </c>
      <c r="U28" s="103">
        <f t="shared" si="6"/>
        <v>850</v>
      </c>
      <c r="V28" s="15">
        <f t="shared" si="5"/>
        <v>43.349999999999994</v>
      </c>
      <c r="W28" s="95"/>
      <c r="X28" s="91"/>
      <c r="Y28" s="91"/>
      <c r="Z28" s="91"/>
    </row>
    <row r="29" spans="1:26" s="11" customFormat="1" ht="15">
      <c r="A29" s="6" t="s">
        <v>124</v>
      </c>
      <c r="B29" s="6" t="s">
        <v>23</v>
      </c>
      <c r="C29" s="109">
        <f t="shared" si="3"/>
        <v>174.04000000000002</v>
      </c>
      <c r="D29" s="8" t="s">
        <v>14</v>
      </c>
      <c r="E29" s="23">
        <v>0.666</v>
      </c>
      <c r="F29" s="8">
        <v>20</v>
      </c>
      <c r="G29" s="49">
        <v>311</v>
      </c>
      <c r="H29" s="35">
        <v>174.04000000000002</v>
      </c>
      <c r="I29" s="35">
        <v>253.09</v>
      </c>
      <c r="J29" s="35">
        <v>87.01185999999998</v>
      </c>
      <c r="K29" s="35"/>
      <c r="L29" s="10">
        <v>10</v>
      </c>
      <c r="M29" s="35"/>
      <c r="N29" s="35">
        <v>0</v>
      </c>
      <c r="O29" s="35">
        <v>30</v>
      </c>
      <c r="P29" s="35">
        <v>33.51407</v>
      </c>
      <c r="Q29" s="35">
        <v>28</v>
      </c>
      <c r="R29" s="35">
        <v>43.51407000000002</v>
      </c>
      <c r="S29" s="35">
        <v>0</v>
      </c>
      <c r="T29" s="35">
        <v>0</v>
      </c>
      <c r="U29" s="103">
        <f t="shared" si="6"/>
        <v>311.09000000000003</v>
      </c>
      <c r="V29" s="15">
        <f t="shared" si="5"/>
        <v>174.04000000000002</v>
      </c>
      <c r="W29" s="95"/>
      <c r="X29" s="91"/>
      <c r="Y29" s="91"/>
      <c r="Z29" s="91"/>
    </row>
    <row r="30" spans="1:26" s="11" customFormat="1" ht="15">
      <c r="A30" s="6" t="s">
        <v>125</v>
      </c>
      <c r="B30" s="6" t="s">
        <v>196</v>
      </c>
      <c r="C30" s="109">
        <f t="shared" si="3"/>
        <v>371.93922</v>
      </c>
      <c r="D30" s="8" t="s">
        <v>14</v>
      </c>
      <c r="E30" s="23">
        <v>0.666</v>
      </c>
      <c r="F30" s="8">
        <v>20</v>
      </c>
      <c r="G30" s="49">
        <v>303</v>
      </c>
      <c r="H30" s="15">
        <v>371.938</v>
      </c>
      <c r="I30" s="15">
        <v>200</v>
      </c>
      <c r="J30" s="15">
        <v>123.35922</v>
      </c>
      <c r="K30" s="15">
        <v>0</v>
      </c>
      <c r="L30" s="10">
        <v>0</v>
      </c>
      <c r="M30" s="15">
        <v>13</v>
      </c>
      <c r="N30" s="15">
        <v>28.58</v>
      </c>
      <c r="O30" s="15">
        <v>40</v>
      </c>
      <c r="P30" s="15">
        <v>100</v>
      </c>
      <c r="Q30" s="15">
        <v>50</v>
      </c>
      <c r="R30" s="15">
        <v>120</v>
      </c>
      <c r="S30" s="15">
        <v>0</v>
      </c>
      <c r="T30" s="15">
        <v>0</v>
      </c>
      <c r="U30" s="103">
        <f t="shared" si="6"/>
        <v>303</v>
      </c>
      <c r="V30" s="15">
        <f t="shared" si="5"/>
        <v>371.938</v>
      </c>
      <c r="W30" s="96"/>
      <c r="X30" s="91"/>
      <c r="Y30" s="91"/>
      <c r="Z30" s="91"/>
    </row>
    <row r="31" spans="1:26" s="11" customFormat="1" ht="15">
      <c r="A31" s="6" t="s">
        <v>126</v>
      </c>
      <c r="B31" s="6" t="s">
        <v>209</v>
      </c>
      <c r="C31" s="109">
        <f t="shared" si="3"/>
        <v>197.69531</v>
      </c>
      <c r="D31" s="8" t="s">
        <v>13</v>
      </c>
      <c r="E31" s="23" t="s">
        <v>7</v>
      </c>
      <c r="F31" s="8">
        <v>10</v>
      </c>
      <c r="G31" s="23" t="s">
        <v>7</v>
      </c>
      <c r="H31" s="35">
        <v>197.69531</v>
      </c>
      <c r="I31" s="35">
        <v>121</v>
      </c>
      <c r="J31" s="35">
        <v>111.88161</v>
      </c>
      <c r="K31" s="23" t="s">
        <v>7</v>
      </c>
      <c r="L31" s="10">
        <v>11.453425</v>
      </c>
      <c r="M31" s="23" t="s">
        <v>7</v>
      </c>
      <c r="N31" s="35">
        <v>31.453425</v>
      </c>
      <c r="O31" s="23" t="s">
        <v>7</v>
      </c>
      <c r="P31" s="35">
        <v>31.453425</v>
      </c>
      <c r="Q31" s="23" t="s">
        <v>7</v>
      </c>
      <c r="R31" s="35">
        <v>11.453425</v>
      </c>
      <c r="S31" s="35">
        <v>0</v>
      </c>
      <c r="T31" s="35">
        <v>0</v>
      </c>
      <c r="U31" s="23" t="s">
        <v>7</v>
      </c>
      <c r="V31" s="15">
        <f t="shared" si="5"/>
        <v>197.69531</v>
      </c>
      <c r="W31" s="95"/>
      <c r="X31" s="91"/>
      <c r="Y31" s="91"/>
      <c r="Z31" s="91"/>
    </row>
    <row r="32" spans="1:26" s="11" customFormat="1" ht="15">
      <c r="A32" s="6" t="s">
        <v>127</v>
      </c>
      <c r="B32" s="6" t="s">
        <v>24</v>
      </c>
      <c r="C32" s="109">
        <f t="shared" si="3"/>
        <v>28.631072500000002</v>
      </c>
      <c r="D32" s="23">
        <v>0.036</v>
      </c>
      <c r="E32" s="8">
        <v>10</v>
      </c>
      <c r="F32" s="9">
        <v>0</v>
      </c>
      <c r="G32" s="34">
        <v>859</v>
      </c>
      <c r="H32" s="35">
        <v>28.634</v>
      </c>
      <c r="I32" s="35">
        <v>767</v>
      </c>
      <c r="J32" s="35">
        <v>23.643430000000002</v>
      </c>
      <c r="K32" s="35"/>
      <c r="L32" s="10"/>
      <c r="M32" s="35">
        <v>59</v>
      </c>
      <c r="N32" s="35">
        <v>3.74</v>
      </c>
      <c r="O32" s="35">
        <v>33</v>
      </c>
      <c r="P32" s="35">
        <v>1.2476424999999995</v>
      </c>
      <c r="Q32" s="35"/>
      <c r="R32" s="35"/>
      <c r="S32" s="35">
        <v>0</v>
      </c>
      <c r="T32" s="35">
        <v>0</v>
      </c>
      <c r="U32" s="103">
        <f t="shared" si="6"/>
        <v>859</v>
      </c>
      <c r="V32" s="15">
        <f t="shared" si="5"/>
        <v>28.634</v>
      </c>
      <c r="W32" s="95"/>
      <c r="X32" s="91"/>
      <c r="Y32" s="91"/>
      <c r="Z32" s="91"/>
    </row>
    <row r="33" spans="1:26" s="11" customFormat="1" ht="15">
      <c r="A33" s="6" t="s">
        <v>128</v>
      </c>
      <c r="B33" s="6" t="s">
        <v>150</v>
      </c>
      <c r="C33" s="109"/>
      <c r="D33" s="18"/>
      <c r="E33" s="25"/>
      <c r="F33" s="18"/>
      <c r="G33" s="34"/>
      <c r="H33" s="35"/>
      <c r="I33" s="35"/>
      <c r="J33" s="35"/>
      <c r="K33" s="35"/>
      <c r="L33" s="10"/>
      <c r="M33" s="35"/>
      <c r="N33" s="35"/>
      <c r="O33" s="35"/>
      <c r="P33" s="35"/>
      <c r="Q33" s="35"/>
      <c r="R33" s="35"/>
      <c r="S33" s="35"/>
      <c r="T33" s="35"/>
      <c r="U33" s="103"/>
      <c r="V33" s="15"/>
      <c r="W33" s="95"/>
      <c r="X33" s="91"/>
      <c r="Y33" s="91"/>
      <c r="Z33" s="91"/>
    </row>
    <row r="34" spans="1:26" s="11" customFormat="1" ht="15">
      <c r="A34" s="6" t="s">
        <v>197</v>
      </c>
      <c r="B34" s="6" t="s">
        <v>150</v>
      </c>
      <c r="C34" s="109">
        <f t="shared" si="3"/>
        <v>35.632</v>
      </c>
      <c r="D34" s="8" t="s">
        <v>13</v>
      </c>
      <c r="E34" s="23">
        <v>0.912</v>
      </c>
      <c r="F34" s="8">
        <v>20</v>
      </c>
      <c r="G34" s="34">
        <v>40</v>
      </c>
      <c r="H34" s="35">
        <v>35.632000000000005</v>
      </c>
      <c r="I34" s="35">
        <v>10</v>
      </c>
      <c r="J34" s="35">
        <v>0.9119999999999999</v>
      </c>
      <c r="K34" s="35">
        <v>10</v>
      </c>
      <c r="L34" s="10">
        <v>11.68</v>
      </c>
      <c r="M34" s="35">
        <v>10</v>
      </c>
      <c r="N34" s="35">
        <v>11.68</v>
      </c>
      <c r="O34" s="35">
        <v>10</v>
      </c>
      <c r="P34" s="35">
        <v>11.36</v>
      </c>
      <c r="Q34" s="35">
        <v>0</v>
      </c>
      <c r="R34" s="35"/>
      <c r="S34" s="35">
        <v>0</v>
      </c>
      <c r="T34" s="35">
        <v>0</v>
      </c>
      <c r="U34" s="103">
        <f t="shared" si="6"/>
        <v>40</v>
      </c>
      <c r="V34" s="15">
        <f>H34+T34</f>
        <v>35.632000000000005</v>
      </c>
      <c r="W34" s="95"/>
      <c r="X34" s="91"/>
      <c r="Y34" s="91"/>
      <c r="Z34" s="91"/>
    </row>
    <row r="35" spans="1:26" s="11" customFormat="1" ht="15">
      <c r="A35" s="6" t="s">
        <v>198</v>
      </c>
      <c r="B35" s="6" t="s">
        <v>222</v>
      </c>
      <c r="C35" s="109">
        <f t="shared" si="3"/>
        <v>37.3708775</v>
      </c>
      <c r="D35" s="8" t="s">
        <v>13</v>
      </c>
      <c r="E35" s="23">
        <v>0.912</v>
      </c>
      <c r="F35" s="8">
        <v>20</v>
      </c>
      <c r="G35" s="34">
        <v>431</v>
      </c>
      <c r="H35" s="35">
        <v>37.37</v>
      </c>
      <c r="I35" s="35">
        <v>130</v>
      </c>
      <c r="J35" s="35">
        <v>8.56351</v>
      </c>
      <c r="K35" s="35">
        <v>75</v>
      </c>
      <c r="L35" s="10">
        <v>7.1691224999999985</v>
      </c>
      <c r="M35" s="35">
        <v>75</v>
      </c>
      <c r="N35" s="35">
        <v>7.3</v>
      </c>
      <c r="O35" s="35">
        <v>76</v>
      </c>
      <c r="P35" s="35">
        <v>7.1691224999999985</v>
      </c>
      <c r="Q35" s="35">
        <v>75</v>
      </c>
      <c r="R35" s="35">
        <v>7.1691224999999985</v>
      </c>
      <c r="S35" s="35">
        <v>0</v>
      </c>
      <c r="T35" s="35">
        <v>0</v>
      </c>
      <c r="U35" s="103">
        <f t="shared" si="6"/>
        <v>431</v>
      </c>
      <c r="V35" s="15">
        <f>H35+T35</f>
        <v>37.37</v>
      </c>
      <c r="W35" s="95"/>
      <c r="X35" s="91"/>
      <c r="Y35" s="91"/>
      <c r="Z35" s="91"/>
    </row>
    <row r="36" spans="1:26" s="11" customFormat="1" ht="15">
      <c r="A36" s="6" t="s">
        <v>129</v>
      </c>
      <c r="B36" s="6" t="s">
        <v>25</v>
      </c>
      <c r="C36" s="109">
        <f t="shared" si="3"/>
        <v>75.95</v>
      </c>
      <c r="D36" s="8" t="s">
        <v>7</v>
      </c>
      <c r="E36" s="23" t="s">
        <v>7</v>
      </c>
      <c r="F36" s="8">
        <v>0</v>
      </c>
      <c r="G36" s="9" t="s">
        <v>7</v>
      </c>
      <c r="H36" s="15">
        <v>75.95</v>
      </c>
      <c r="I36" s="15">
        <v>0</v>
      </c>
      <c r="J36" s="15">
        <v>66.27932</v>
      </c>
      <c r="K36" s="15"/>
      <c r="L36" s="10">
        <v>2.417670000000001</v>
      </c>
      <c r="M36" s="15"/>
      <c r="N36" s="15">
        <v>2.417670000000001</v>
      </c>
      <c r="O36" s="15"/>
      <c r="P36" s="15">
        <v>2.417670000000001</v>
      </c>
      <c r="Q36" s="15"/>
      <c r="R36" s="15">
        <v>2.417670000000001</v>
      </c>
      <c r="S36" s="15">
        <v>0</v>
      </c>
      <c r="T36" s="15">
        <v>0</v>
      </c>
      <c r="U36" s="9" t="s">
        <v>7</v>
      </c>
      <c r="V36" s="15">
        <f>H36+T36</f>
        <v>75.95</v>
      </c>
      <c r="W36" s="96"/>
      <c r="X36" s="91"/>
      <c r="Y36" s="91"/>
      <c r="Z36" s="91"/>
    </row>
    <row r="37" spans="1:26" s="11" customFormat="1" ht="30">
      <c r="A37" s="17"/>
      <c r="B37" s="7" t="s">
        <v>167</v>
      </c>
      <c r="C37" s="109">
        <f t="shared" si="3"/>
        <v>1232.7249500000003</v>
      </c>
      <c r="D37" s="18"/>
      <c r="E37" s="25"/>
      <c r="F37" s="18"/>
      <c r="G37" s="14"/>
      <c r="H37" s="15">
        <f>SUM(H26:H36)</f>
        <v>1232.7193100000002</v>
      </c>
      <c r="I37" s="15">
        <f aca="true" t="shared" si="7" ref="I37:V37">SUM(I26:I36)</f>
        <v>10615.09</v>
      </c>
      <c r="J37" s="15">
        <f t="shared" si="7"/>
        <v>565.3471400000001</v>
      </c>
      <c r="K37" s="15"/>
      <c r="L37" s="15">
        <f t="shared" si="7"/>
        <v>91.8203575</v>
      </c>
      <c r="M37" s="15"/>
      <c r="N37" s="15">
        <f t="shared" si="7"/>
        <v>156.47061250000002</v>
      </c>
      <c r="O37" s="15"/>
      <c r="P37" s="15">
        <f t="shared" si="7"/>
        <v>231.57255250000003</v>
      </c>
      <c r="Q37" s="15"/>
      <c r="R37" s="15">
        <f t="shared" si="7"/>
        <v>187.51428750000002</v>
      </c>
      <c r="S37" s="15">
        <f t="shared" si="7"/>
        <v>0</v>
      </c>
      <c r="T37" s="15">
        <f t="shared" si="7"/>
        <v>0</v>
      </c>
      <c r="U37" s="15"/>
      <c r="V37" s="15">
        <f t="shared" si="7"/>
        <v>1232.7193100000002</v>
      </c>
      <c r="W37" s="96"/>
      <c r="X37" s="91"/>
      <c r="Y37" s="91"/>
      <c r="Z37" s="91"/>
    </row>
    <row r="38" spans="1:26" ht="15">
      <c r="A38" s="6" t="s">
        <v>65</v>
      </c>
      <c r="B38" s="17" t="s">
        <v>27</v>
      </c>
      <c r="C38" s="109"/>
      <c r="D38" s="8"/>
      <c r="E38" s="23"/>
      <c r="F38" s="8"/>
      <c r="G38" s="29"/>
      <c r="H38" s="10"/>
      <c r="I38" s="10"/>
      <c r="J38" s="10"/>
      <c r="K38" s="10"/>
      <c r="L38" s="10">
        <v>0</v>
      </c>
      <c r="M38" s="10"/>
      <c r="N38" s="10">
        <v>0</v>
      </c>
      <c r="O38" s="10"/>
      <c r="P38" s="10">
        <v>0</v>
      </c>
      <c r="Q38" s="10"/>
      <c r="R38" s="10">
        <v>0</v>
      </c>
      <c r="S38" s="10"/>
      <c r="T38" s="10"/>
      <c r="U38" s="36"/>
      <c r="V38" s="10"/>
      <c r="W38" s="93"/>
      <c r="X38" s="92"/>
      <c r="Y38" s="92"/>
      <c r="Z38" s="92"/>
    </row>
    <row r="39" spans="1:26" ht="15">
      <c r="A39" s="6" t="s">
        <v>63</v>
      </c>
      <c r="B39" s="17" t="s">
        <v>26</v>
      </c>
      <c r="C39" s="109"/>
      <c r="D39" s="8"/>
      <c r="E39" s="23"/>
      <c r="F39" s="8"/>
      <c r="G39" s="29"/>
      <c r="H39" s="10"/>
      <c r="I39" s="10"/>
      <c r="J39" s="10"/>
      <c r="K39" s="10"/>
      <c r="L39" s="10">
        <v>0</v>
      </c>
      <c r="M39" s="10"/>
      <c r="N39" s="10">
        <v>0</v>
      </c>
      <c r="O39" s="10"/>
      <c r="P39" s="10">
        <v>0</v>
      </c>
      <c r="Q39" s="10"/>
      <c r="R39" s="10">
        <v>0</v>
      </c>
      <c r="S39" s="10"/>
      <c r="T39" s="10"/>
      <c r="U39" s="36"/>
      <c r="V39" s="10"/>
      <c r="W39" s="93"/>
      <c r="X39" s="92"/>
      <c r="Y39" s="92"/>
      <c r="Z39" s="92"/>
    </row>
    <row r="40" spans="1:26" ht="15">
      <c r="A40" s="6" t="s">
        <v>64</v>
      </c>
      <c r="B40" s="21" t="s">
        <v>66</v>
      </c>
      <c r="C40" s="109"/>
      <c r="D40" s="8"/>
      <c r="E40" s="23"/>
      <c r="F40" s="8"/>
      <c r="G40" s="29"/>
      <c r="H40" s="10"/>
      <c r="I40" s="10"/>
      <c r="J40" s="10"/>
      <c r="K40" s="10"/>
      <c r="L40" s="10">
        <v>0</v>
      </c>
      <c r="M40" s="10"/>
      <c r="N40" s="10">
        <v>0</v>
      </c>
      <c r="O40" s="10"/>
      <c r="P40" s="10">
        <v>0</v>
      </c>
      <c r="Q40" s="10"/>
      <c r="R40" s="10">
        <v>0</v>
      </c>
      <c r="S40" s="10"/>
      <c r="T40" s="10"/>
      <c r="U40" s="36"/>
      <c r="V40" s="10"/>
      <c r="W40" s="93"/>
      <c r="X40" s="92"/>
      <c r="Y40" s="92"/>
      <c r="Z40" s="92"/>
    </row>
    <row r="41" spans="1:26" s="11" customFormat="1" ht="15">
      <c r="A41" s="6" t="s">
        <v>193</v>
      </c>
      <c r="B41" s="21" t="s">
        <v>66</v>
      </c>
      <c r="C41" s="109">
        <f t="shared" si="3"/>
        <v>19.774</v>
      </c>
      <c r="D41" s="8" t="s">
        <v>13</v>
      </c>
      <c r="E41" s="23">
        <v>1.653</v>
      </c>
      <c r="F41" s="50">
        <v>5</v>
      </c>
      <c r="G41" s="34">
        <v>13</v>
      </c>
      <c r="H41" s="35">
        <v>19.774</v>
      </c>
      <c r="I41" s="35">
        <v>10</v>
      </c>
      <c r="J41" s="35">
        <v>9.313790000000001</v>
      </c>
      <c r="K41" s="35"/>
      <c r="L41" s="10">
        <v>2.6150525</v>
      </c>
      <c r="M41" s="35">
        <v>3</v>
      </c>
      <c r="N41" s="35">
        <v>7.8451575</v>
      </c>
      <c r="O41" s="35"/>
      <c r="P41" s="35"/>
      <c r="Q41" s="35"/>
      <c r="R41" s="35"/>
      <c r="S41" s="35">
        <v>0</v>
      </c>
      <c r="T41" s="35">
        <v>0</v>
      </c>
      <c r="U41" s="103">
        <f>I41+K41+M41+O41+Q41</f>
        <v>13</v>
      </c>
      <c r="V41" s="15">
        <f aca="true" t="shared" si="8" ref="V41:V48">H41+T41</f>
        <v>19.774</v>
      </c>
      <c r="W41" s="95"/>
      <c r="X41" s="91"/>
      <c r="Y41" s="91"/>
      <c r="Z41" s="91"/>
    </row>
    <row r="42" spans="1:26" s="11" customFormat="1" ht="15">
      <c r="A42" s="6" t="s">
        <v>195</v>
      </c>
      <c r="B42" s="21" t="s">
        <v>194</v>
      </c>
      <c r="C42" s="109">
        <f t="shared" si="3"/>
        <v>18.45015</v>
      </c>
      <c r="D42" s="8" t="s">
        <v>13</v>
      </c>
      <c r="E42" s="23">
        <v>1.653</v>
      </c>
      <c r="F42" s="50">
        <v>5</v>
      </c>
      <c r="G42" s="34">
        <v>84</v>
      </c>
      <c r="H42" s="35">
        <v>18.454900000000002</v>
      </c>
      <c r="I42" s="35">
        <v>30</v>
      </c>
      <c r="J42" s="35">
        <v>11.185400000000001</v>
      </c>
      <c r="K42" s="35">
        <v>10</v>
      </c>
      <c r="L42" s="10">
        <v>1.8173750000000002</v>
      </c>
      <c r="M42" s="35">
        <v>20</v>
      </c>
      <c r="N42" s="35">
        <v>3.64</v>
      </c>
      <c r="O42" s="35">
        <v>20</v>
      </c>
      <c r="P42" s="35">
        <v>1.807375</v>
      </c>
      <c r="Q42" s="35"/>
      <c r="R42" s="35"/>
      <c r="S42" s="35">
        <v>0</v>
      </c>
      <c r="T42" s="35">
        <v>0</v>
      </c>
      <c r="U42" s="103">
        <f>I42+K42+M42+O42+Q42</f>
        <v>80</v>
      </c>
      <c r="V42" s="15">
        <f t="shared" si="8"/>
        <v>18.454900000000002</v>
      </c>
      <c r="W42" s="95"/>
      <c r="X42" s="91"/>
      <c r="Y42" s="91"/>
      <c r="Z42" s="91"/>
    </row>
    <row r="43" spans="1:26" s="11" customFormat="1" ht="15">
      <c r="A43" s="6" t="s">
        <v>190</v>
      </c>
      <c r="B43" s="17" t="s">
        <v>191</v>
      </c>
      <c r="C43" s="109">
        <f t="shared" si="3"/>
        <v>1.28</v>
      </c>
      <c r="D43" s="8" t="s">
        <v>13</v>
      </c>
      <c r="E43" s="23" t="s">
        <v>7</v>
      </c>
      <c r="F43" s="8">
        <v>0</v>
      </c>
      <c r="G43" s="34">
        <v>0</v>
      </c>
      <c r="H43" s="65">
        <v>1.28</v>
      </c>
      <c r="I43" s="65">
        <v>0</v>
      </c>
      <c r="J43" s="65">
        <v>0</v>
      </c>
      <c r="K43" s="65"/>
      <c r="L43" s="10"/>
      <c r="M43" s="65"/>
      <c r="N43" s="65">
        <v>1.28</v>
      </c>
      <c r="O43" s="65"/>
      <c r="P43" s="65"/>
      <c r="Q43" s="65"/>
      <c r="R43" s="65"/>
      <c r="S43" s="65">
        <v>0</v>
      </c>
      <c r="T43" s="65">
        <v>0</v>
      </c>
      <c r="U43" s="23" t="s">
        <v>7</v>
      </c>
      <c r="V43" s="15">
        <f t="shared" si="8"/>
        <v>1.28</v>
      </c>
      <c r="W43" s="94"/>
      <c r="X43" s="91"/>
      <c r="Y43" s="91"/>
      <c r="Z43" s="91"/>
    </row>
    <row r="44" spans="1:26" s="11" customFormat="1" ht="15">
      <c r="A44" s="6" t="s">
        <v>67</v>
      </c>
      <c r="B44" s="6" t="s">
        <v>15</v>
      </c>
      <c r="C44" s="109">
        <f t="shared" si="3"/>
        <v>43.050000000000004</v>
      </c>
      <c r="D44" s="8" t="s">
        <v>13</v>
      </c>
      <c r="E44" s="23">
        <v>0.375</v>
      </c>
      <c r="F44" s="8">
        <v>0</v>
      </c>
      <c r="G44" s="34">
        <v>122</v>
      </c>
      <c r="H44" s="35">
        <v>43.05</v>
      </c>
      <c r="I44" s="35">
        <v>36</v>
      </c>
      <c r="J44" s="35">
        <v>24.978009999999998</v>
      </c>
      <c r="K44" s="35">
        <v>22</v>
      </c>
      <c r="L44" s="10">
        <v>4.592997500000001</v>
      </c>
      <c r="M44" s="35">
        <v>22</v>
      </c>
      <c r="N44" s="35">
        <v>4.592997500000001</v>
      </c>
      <c r="O44" s="35">
        <v>22</v>
      </c>
      <c r="P44" s="35">
        <v>4.592997500000001</v>
      </c>
      <c r="Q44" s="35">
        <v>20</v>
      </c>
      <c r="R44" s="35">
        <v>4.2929975</v>
      </c>
      <c r="S44" s="35">
        <v>0</v>
      </c>
      <c r="T44" s="35">
        <v>0</v>
      </c>
      <c r="U44" s="103">
        <f aca="true" t="shared" si="9" ref="U44:U52">I44+K44+M44+O44+Q44</f>
        <v>122</v>
      </c>
      <c r="V44" s="15">
        <f t="shared" si="8"/>
        <v>43.05</v>
      </c>
      <c r="W44" s="95"/>
      <c r="X44" s="91"/>
      <c r="Y44" s="91"/>
      <c r="Z44" s="91"/>
    </row>
    <row r="45" spans="1:26" ht="15">
      <c r="A45" s="6" t="s">
        <v>68</v>
      </c>
      <c r="B45" s="17" t="s">
        <v>33</v>
      </c>
      <c r="C45" s="109">
        <f t="shared" si="3"/>
        <v>0</v>
      </c>
      <c r="D45" s="8"/>
      <c r="E45" s="23"/>
      <c r="F45" s="8"/>
      <c r="G45" s="29"/>
      <c r="H45" s="10"/>
      <c r="I45" s="10"/>
      <c r="J45" s="10"/>
      <c r="K45" s="10"/>
      <c r="L45" s="10">
        <v>0</v>
      </c>
      <c r="M45" s="10"/>
      <c r="N45" s="10">
        <v>0</v>
      </c>
      <c r="O45" s="10"/>
      <c r="P45" s="10">
        <v>0</v>
      </c>
      <c r="Q45" s="10"/>
      <c r="R45" s="10">
        <v>0</v>
      </c>
      <c r="S45" s="10"/>
      <c r="T45" s="10"/>
      <c r="U45" s="103">
        <f t="shared" si="9"/>
        <v>0</v>
      </c>
      <c r="V45" s="15">
        <f t="shared" si="8"/>
        <v>0</v>
      </c>
      <c r="W45" s="93"/>
      <c r="X45" s="92"/>
      <c r="Y45" s="92"/>
      <c r="Z45" s="92"/>
    </row>
    <row r="46" spans="1:26" s="11" customFormat="1" ht="15">
      <c r="A46" s="6" t="s">
        <v>69</v>
      </c>
      <c r="B46" s="21" t="s">
        <v>70</v>
      </c>
      <c r="C46" s="109">
        <f t="shared" si="3"/>
        <v>219.0196375</v>
      </c>
      <c r="D46" s="8" t="s">
        <v>13</v>
      </c>
      <c r="E46" s="23">
        <v>0.85</v>
      </c>
      <c r="F46" s="50">
        <v>10</v>
      </c>
      <c r="G46" s="34">
        <v>271</v>
      </c>
      <c r="H46" s="35">
        <v>219.02</v>
      </c>
      <c r="I46" s="35">
        <v>126</v>
      </c>
      <c r="J46" s="35">
        <v>77.95855</v>
      </c>
      <c r="K46" s="35">
        <v>36</v>
      </c>
      <c r="L46" s="10">
        <v>34.9803625</v>
      </c>
      <c r="M46" s="35">
        <v>37</v>
      </c>
      <c r="N46" s="35">
        <v>34.9803625</v>
      </c>
      <c r="O46" s="35">
        <v>36</v>
      </c>
      <c r="P46" s="35">
        <v>36.12</v>
      </c>
      <c r="Q46" s="35">
        <v>36</v>
      </c>
      <c r="R46" s="35">
        <v>34.9803625</v>
      </c>
      <c r="S46" s="35">
        <v>0</v>
      </c>
      <c r="T46" s="35">
        <v>0</v>
      </c>
      <c r="U46" s="103">
        <f t="shared" si="9"/>
        <v>271</v>
      </c>
      <c r="V46" s="15">
        <f t="shared" si="8"/>
        <v>219.02</v>
      </c>
      <c r="W46" s="95"/>
      <c r="X46" s="91"/>
      <c r="Y46" s="91"/>
      <c r="Z46" s="91"/>
    </row>
    <row r="47" spans="1:26" s="11" customFormat="1" ht="15">
      <c r="A47" s="6" t="s">
        <v>71</v>
      </c>
      <c r="B47" s="21" t="s">
        <v>72</v>
      </c>
      <c r="C47" s="109">
        <f t="shared" si="3"/>
        <v>22.464</v>
      </c>
      <c r="D47" s="8" t="s">
        <v>13</v>
      </c>
      <c r="E47" s="23">
        <v>0.096</v>
      </c>
      <c r="F47" s="50">
        <v>10</v>
      </c>
      <c r="G47" s="34">
        <v>234</v>
      </c>
      <c r="H47" s="35">
        <v>22.464</v>
      </c>
      <c r="I47" s="35">
        <v>113</v>
      </c>
      <c r="J47" s="35">
        <v>4.09658</v>
      </c>
      <c r="K47" s="35">
        <v>30</v>
      </c>
      <c r="L47" s="10">
        <v>4.591855</v>
      </c>
      <c r="M47" s="35">
        <v>30</v>
      </c>
      <c r="N47" s="35">
        <v>4.591855</v>
      </c>
      <c r="O47" s="35">
        <v>31</v>
      </c>
      <c r="P47" s="35">
        <v>4.591855</v>
      </c>
      <c r="Q47" s="35">
        <v>30</v>
      </c>
      <c r="R47" s="35">
        <v>4.591855</v>
      </c>
      <c r="S47" s="35">
        <v>0</v>
      </c>
      <c r="T47" s="35">
        <v>0</v>
      </c>
      <c r="U47" s="103">
        <f t="shared" si="9"/>
        <v>234</v>
      </c>
      <c r="V47" s="15">
        <f t="shared" si="8"/>
        <v>22.464</v>
      </c>
      <c r="W47" s="95"/>
      <c r="X47" s="91"/>
      <c r="Y47" s="91"/>
      <c r="Z47" s="91"/>
    </row>
    <row r="48" spans="1:26" s="11" customFormat="1" ht="15">
      <c r="A48" s="6" t="s">
        <v>73</v>
      </c>
      <c r="B48" s="21" t="s">
        <v>74</v>
      </c>
      <c r="C48" s="109">
        <f t="shared" si="3"/>
        <v>28.182000000000002</v>
      </c>
      <c r="D48" s="8" t="s">
        <v>13</v>
      </c>
      <c r="E48" s="23">
        <v>0.154</v>
      </c>
      <c r="F48" s="8">
        <v>10</v>
      </c>
      <c r="G48" s="34">
        <v>183</v>
      </c>
      <c r="H48" s="35">
        <v>28.182000000000002</v>
      </c>
      <c r="I48" s="35">
        <v>36</v>
      </c>
      <c r="J48" s="35">
        <v>1.0866200000000001</v>
      </c>
      <c r="K48" s="35">
        <v>37</v>
      </c>
      <c r="L48" s="10">
        <v>6.773845000000001</v>
      </c>
      <c r="M48" s="35">
        <v>37</v>
      </c>
      <c r="N48" s="35">
        <v>6.773845000000001</v>
      </c>
      <c r="O48" s="35">
        <v>37</v>
      </c>
      <c r="P48" s="35">
        <v>6.773845000000001</v>
      </c>
      <c r="Q48" s="35">
        <v>36</v>
      </c>
      <c r="R48" s="35">
        <v>6.773845000000001</v>
      </c>
      <c r="S48" s="35">
        <v>0</v>
      </c>
      <c r="T48" s="35">
        <v>0</v>
      </c>
      <c r="U48" s="103">
        <f t="shared" si="9"/>
        <v>183</v>
      </c>
      <c r="V48" s="15">
        <f t="shared" si="8"/>
        <v>28.182000000000002</v>
      </c>
      <c r="W48" s="95"/>
      <c r="X48" s="91"/>
      <c r="Y48" s="91"/>
      <c r="Z48" s="91"/>
    </row>
    <row r="49" spans="1:26" s="11" customFormat="1" ht="15">
      <c r="A49" s="17"/>
      <c r="B49" s="17" t="s">
        <v>168</v>
      </c>
      <c r="C49" s="109">
        <f t="shared" si="3"/>
        <v>352.21978750000005</v>
      </c>
      <c r="D49" s="18"/>
      <c r="E49" s="25"/>
      <c r="F49" s="18"/>
      <c r="G49" s="34"/>
      <c r="H49" s="35">
        <f>SUM(H41:H48)</f>
        <v>352.2249</v>
      </c>
      <c r="I49" s="35">
        <f aca="true" t="shared" si="10" ref="I49:V49">SUM(I41:I48)</f>
        <v>351</v>
      </c>
      <c r="J49" s="35">
        <f t="shared" si="10"/>
        <v>128.61895</v>
      </c>
      <c r="K49" s="35">
        <f t="shared" si="10"/>
        <v>135</v>
      </c>
      <c r="L49" s="35">
        <f t="shared" si="10"/>
        <v>55.3714875</v>
      </c>
      <c r="M49" s="35">
        <f t="shared" si="10"/>
        <v>149</v>
      </c>
      <c r="N49" s="35">
        <f t="shared" si="10"/>
        <v>63.7042175</v>
      </c>
      <c r="O49" s="35">
        <f t="shared" si="10"/>
        <v>146</v>
      </c>
      <c r="P49" s="35">
        <f t="shared" si="10"/>
        <v>53.886072500000004</v>
      </c>
      <c r="Q49" s="35">
        <f t="shared" si="10"/>
        <v>122</v>
      </c>
      <c r="R49" s="35">
        <f t="shared" si="10"/>
        <v>50.63906</v>
      </c>
      <c r="S49" s="35">
        <f t="shared" si="10"/>
        <v>0</v>
      </c>
      <c r="T49" s="35">
        <f t="shared" si="10"/>
        <v>0</v>
      </c>
      <c r="U49" s="103">
        <f t="shared" si="9"/>
        <v>903</v>
      </c>
      <c r="V49" s="35">
        <f t="shared" si="10"/>
        <v>352.2249</v>
      </c>
      <c r="W49" s="95"/>
      <c r="X49" s="91"/>
      <c r="Y49" s="91"/>
      <c r="Z49" s="91"/>
    </row>
    <row r="50" spans="1:26" ht="15">
      <c r="A50" s="17" t="s">
        <v>76</v>
      </c>
      <c r="B50" s="17" t="s">
        <v>34</v>
      </c>
      <c r="C50" s="109">
        <f t="shared" si="3"/>
        <v>0</v>
      </c>
      <c r="D50" s="8"/>
      <c r="E50" s="23"/>
      <c r="F50" s="8"/>
      <c r="G50" s="29"/>
      <c r="H50" s="10"/>
      <c r="I50" s="10"/>
      <c r="J50" s="10"/>
      <c r="K50" s="10"/>
      <c r="L50" s="10">
        <v>0</v>
      </c>
      <c r="M50" s="10"/>
      <c r="N50" s="10">
        <v>0</v>
      </c>
      <c r="O50" s="10"/>
      <c r="P50" s="10">
        <v>0</v>
      </c>
      <c r="Q50" s="10"/>
      <c r="R50" s="10">
        <v>0</v>
      </c>
      <c r="S50" s="10"/>
      <c r="T50" s="10"/>
      <c r="U50" s="103">
        <f t="shared" si="9"/>
        <v>0</v>
      </c>
      <c r="V50" s="10"/>
      <c r="W50" s="93"/>
      <c r="X50" s="92"/>
      <c r="Y50" s="92"/>
      <c r="Z50" s="92"/>
    </row>
    <row r="51" spans="1:26" s="11" customFormat="1" ht="13.5" customHeight="1">
      <c r="A51" s="6" t="s">
        <v>75</v>
      </c>
      <c r="B51" s="6" t="s">
        <v>57</v>
      </c>
      <c r="C51" s="109">
        <f t="shared" si="3"/>
        <v>20.98346</v>
      </c>
      <c r="D51" s="8" t="s">
        <v>16</v>
      </c>
      <c r="E51" s="53">
        <v>0.0067</v>
      </c>
      <c r="F51" s="8">
        <v>20</v>
      </c>
      <c r="G51" s="34">
        <v>3557</v>
      </c>
      <c r="H51" s="35">
        <v>20.98</v>
      </c>
      <c r="I51" s="35">
        <v>2325</v>
      </c>
      <c r="J51" s="35">
        <v>12.233460000000001</v>
      </c>
      <c r="K51" s="35"/>
      <c r="L51" s="10">
        <v>4.44</v>
      </c>
      <c r="M51" s="103">
        <v>1232</v>
      </c>
      <c r="N51" s="35">
        <v>4.31</v>
      </c>
      <c r="O51" s="35"/>
      <c r="P51" s="35">
        <v>0</v>
      </c>
      <c r="Q51" s="35"/>
      <c r="R51" s="35">
        <v>0</v>
      </c>
      <c r="S51" s="35">
        <v>0</v>
      </c>
      <c r="T51" s="35">
        <v>0</v>
      </c>
      <c r="U51" s="103">
        <f t="shared" si="9"/>
        <v>3557</v>
      </c>
      <c r="V51" s="15">
        <f>H51+T51</f>
        <v>20.98</v>
      </c>
      <c r="W51" s="95"/>
      <c r="X51" s="91"/>
      <c r="Y51" s="91"/>
      <c r="Z51" s="91"/>
    </row>
    <row r="52" spans="1:26" s="11" customFormat="1" ht="15">
      <c r="A52" s="6" t="s">
        <v>77</v>
      </c>
      <c r="B52" s="21" t="s">
        <v>58</v>
      </c>
      <c r="C52" s="109">
        <f t="shared" si="3"/>
        <v>67.6351425</v>
      </c>
      <c r="D52" s="8" t="s">
        <v>17</v>
      </c>
      <c r="E52" s="53">
        <v>0.182</v>
      </c>
      <c r="F52" s="8">
        <v>20</v>
      </c>
      <c r="G52" s="34">
        <v>455</v>
      </c>
      <c r="H52" s="35">
        <v>67.636</v>
      </c>
      <c r="I52" s="35">
        <v>395</v>
      </c>
      <c r="J52" s="35">
        <v>32.84819</v>
      </c>
      <c r="K52" s="35"/>
      <c r="L52" s="10">
        <v>0</v>
      </c>
      <c r="M52" s="35"/>
      <c r="N52" s="35">
        <v>0</v>
      </c>
      <c r="O52" s="35">
        <v>40</v>
      </c>
      <c r="P52" s="35">
        <v>26.09</v>
      </c>
      <c r="Q52" s="35">
        <v>20</v>
      </c>
      <c r="R52" s="35">
        <v>8.696952499999998</v>
      </c>
      <c r="S52" s="35">
        <v>0</v>
      </c>
      <c r="T52" s="35">
        <v>0</v>
      </c>
      <c r="U52" s="103">
        <f t="shared" si="9"/>
        <v>455</v>
      </c>
      <c r="V52" s="15">
        <f>H52+T52</f>
        <v>67.636</v>
      </c>
      <c r="W52" s="95"/>
      <c r="X52" s="91"/>
      <c r="Y52" s="91"/>
      <c r="Z52" s="91"/>
    </row>
    <row r="53" spans="1:26" ht="15">
      <c r="A53" s="6"/>
      <c r="B53" s="51" t="s">
        <v>171</v>
      </c>
      <c r="C53" s="109">
        <f t="shared" si="3"/>
        <v>88.6186025</v>
      </c>
      <c r="D53" s="18"/>
      <c r="E53" s="25"/>
      <c r="F53" s="18"/>
      <c r="G53" s="34"/>
      <c r="H53" s="15">
        <f>SUM(H51:H52)</f>
        <v>88.616</v>
      </c>
      <c r="I53" s="15"/>
      <c r="J53" s="15">
        <f aca="true" t="shared" si="11" ref="J53:V53">SUM(J51:J52)</f>
        <v>45.08165</v>
      </c>
      <c r="K53" s="15">
        <f t="shared" si="11"/>
        <v>0</v>
      </c>
      <c r="L53" s="15">
        <f t="shared" si="11"/>
        <v>4.44</v>
      </c>
      <c r="M53" s="15"/>
      <c r="N53" s="15">
        <f t="shared" si="11"/>
        <v>4.31</v>
      </c>
      <c r="O53" s="15"/>
      <c r="P53" s="15">
        <f>SUM(P51:P52)</f>
        <v>26.09</v>
      </c>
      <c r="Q53" s="15"/>
      <c r="R53" s="15">
        <f t="shared" si="11"/>
        <v>8.696952499999998</v>
      </c>
      <c r="S53" s="15">
        <f t="shared" si="11"/>
        <v>0</v>
      </c>
      <c r="T53" s="15">
        <f t="shared" si="11"/>
        <v>0</v>
      </c>
      <c r="U53" s="15"/>
      <c r="V53" s="15">
        <f t="shared" si="11"/>
        <v>88.616</v>
      </c>
      <c r="W53" s="96"/>
      <c r="X53" s="92"/>
      <c r="Y53" s="92"/>
      <c r="Z53" s="92"/>
    </row>
    <row r="54" spans="1:26" ht="15">
      <c r="A54" s="17"/>
      <c r="B54" s="51" t="s">
        <v>172</v>
      </c>
      <c r="C54" s="109">
        <f t="shared" si="3"/>
        <v>1673.5633400000002</v>
      </c>
      <c r="D54" s="18"/>
      <c r="E54" s="25"/>
      <c r="F54" s="18"/>
      <c r="G54" s="34"/>
      <c r="H54" s="15">
        <f>H53+H49+H37</f>
        <v>1673.56021</v>
      </c>
      <c r="I54" s="15"/>
      <c r="J54" s="15">
        <f aca="true" t="shared" si="12" ref="J54:V54">J53+J49+J37</f>
        <v>739.0477400000001</v>
      </c>
      <c r="K54" s="15"/>
      <c r="L54" s="15">
        <f t="shared" si="12"/>
        <v>151.631845</v>
      </c>
      <c r="M54" s="15"/>
      <c r="N54" s="15">
        <f t="shared" si="12"/>
        <v>224.48483000000002</v>
      </c>
      <c r="O54" s="15"/>
      <c r="P54" s="15">
        <f t="shared" si="12"/>
        <v>311.548625</v>
      </c>
      <c r="Q54" s="15"/>
      <c r="R54" s="15">
        <f t="shared" si="12"/>
        <v>246.8503</v>
      </c>
      <c r="S54" s="15">
        <f t="shared" si="12"/>
        <v>0</v>
      </c>
      <c r="T54" s="15">
        <f t="shared" si="12"/>
        <v>0</v>
      </c>
      <c r="U54" s="15"/>
      <c r="V54" s="15">
        <f t="shared" si="12"/>
        <v>1673.56021</v>
      </c>
      <c r="W54" s="96"/>
      <c r="X54" s="92"/>
      <c r="Y54" s="92"/>
      <c r="Z54" s="92"/>
    </row>
    <row r="55" spans="1:26" ht="30">
      <c r="A55" s="51"/>
      <c r="B55" s="54" t="s">
        <v>185</v>
      </c>
      <c r="C55" s="109">
        <f t="shared" si="3"/>
        <v>10998.881102500001</v>
      </c>
      <c r="D55" s="55"/>
      <c r="E55" s="25"/>
      <c r="F55" s="18"/>
      <c r="G55" s="34"/>
      <c r="H55" s="15">
        <f>H54+H23</f>
        <v>10998.873611433966</v>
      </c>
      <c r="I55" s="15"/>
      <c r="J55" s="15">
        <f aca="true" t="shared" si="13" ref="J55:V55">J54+J23</f>
        <v>4413.64556</v>
      </c>
      <c r="K55" s="15"/>
      <c r="L55" s="15">
        <f t="shared" si="13"/>
        <v>1586.58772</v>
      </c>
      <c r="M55" s="15"/>
      <c r="N55" s="15">
        <f t="shared" si="13"/>
        <v>1764.4128525000003</v>
      </c>
      <c r="O55" s="15"/>
      <c r="P55" s="15">
        <f t="shared" si="13"/>
        <v>1891.4766475000001</v>
      </c>
      <c r="Q55" s="15"/>
      <c r="R55" s="15">
        <f t="shared" si="13"/>
        <v>1342.7583225</v>
      </c>
      <c r="S55" s="15">
        <f t="shared" si="13"/>
        <v>0</v>
      </c>
      <c r="T55" s="15">
        <f t="shared" si="13"/>
        <v>0</v>
      </c>
      <c r="U55" s="15"/>
      <c r="V55" s="15">
        <f t="shared" si="13"/>
        <v>10998.873611433966</v>
      </c>
      <c r="W55" s="92"/>
      <c r="X55" s="92"/>
      <c r="Y55" s="92"/>
      <c r="Z55" s="92"/>
    </row>
    <row r="56" spans="1:26" s="80" customFormat="1" ht="21" customHeight="1">
      <c r="A56" s="6">
        <v>3</v>
      </c>
      <c r="B56" s="56" t="s">
        <v>35</v>
      </c>
      <c r="C56" s="109"/>
      <c r="D56" s="4"/>
      <c r="E56" s="22"/>
      <c r="F56" s="4"/>
      <c r="G56" s="29"/>
      <c r="H56" s="5"/>
      <c r="I56" s="5"/>
      <c r="J56" s="83"/>
      <c r="K56" s="5"/>
      <c r="L56" s="10">
        <v>0</v>
      </c>
      <c r="M56" s="5"/>
      <c r="N56" s="5">
        <v>0</v>
      </c>
      <c r="O56" s="5"/>
      <c r="P56" s="5">
        <v>0</v>
      </c>
      <c r="Q56" s="5"/>
      <c r="R56" s="5">
        <v>0</v>
      </c>
      <c r="S56" s="5"/>
      <c r="T56" s="5"/>
      <c r="U56" s="36">
        <v>0</v>
      </c>
      <c r="V56" s="10">
        <v>0</v>
      </c>
      <c r="W56" s="97"/>
      <c r="X56" s="97"/>
      <c r="Y56" s="97"/>
      <c r="Z56" s="97"/>
    </row>
    <row r="57" spans="1:26" ht="15">
      <c r="A57" s="6">
        <v>3.1</v>
      </c>
      <c r="B57" s="17" t="s">
        <v>39</v>
      </c>
      <c r="C57" s="109"/>
      <c r="D57" s="8"/>
      <c r="E57" s="23"/>
      <c r="F57" s="8"/>
      <c r="G57" s="9"/>
      <c r="H57" s="10"/>
      <c r="I57" s="10"/>
      <c r="J57" s="83"/>
      <c r="K57" s="10"/>
      <c r="L57" s="10">
        <v>0</v>
      </c>
      <c r="M57" s="10"/>
      <c r="N57" s="10">
        <v>0</v>
      </c>
      <c r="O57" s="10"/>
      <c r="P57" s="10">
        <v>0</v>
      </c>
      <c r="Q57" s="10"/>
      <c r="R57" s="10">
        <v>0</v>
      </c>
      <c r="S57" s="10"/>
      <c r="T57" s="10"/>
      <c r="U57" s="36">
        <v>0</v>
      </c>
      <c r="V57" s="10">
        <v>0</v>
      </c>
      <c r="W57" s="92"/>
      <c r="X57" s="92"/>
      <c r="Y57" s="92"/>
      <c r="Z57" s="92"/>
    </row>
    <row r="58" spans="1:26" ht="15">
      <c r="A58" s="6" t="s">
        <v>78</v>
      </c>
      <c r="B58" s="51" t="s">
        <v>40</v>
      </c>
      <c r="C58" s="109"/>
      <c r="D58" s="8"/>
      <c r="E58" s="23"/>
      <c r="F58" s="8"/>
      <c r="G58" s="9"/>
      <c r="H58" s="10"/>
      <c r="I58" s="10"/>
      <c r="J58" s="15"/>
      <c r="K58" s="10"/>
      <c r="L58" s="10">
        <v>0</v>
      </c>
      <c r="M58" s="10"/>
      <c r="N58" s="10">
        <v>0</v>
      </c>
      <c r="O58" s="10"/>
      <c r="P58" s="10">
        <v>0</v>
      </c>
      <c r="Q58" s="10"/>
      <c r="R58" s="10">
        <v>0</v>
      </c>
      <c r="S58" s="10"/>
      <c r="T58" s="10"/>
      <c r="U58" s="36">
        <v>0</v>
      </c>
      <c r="V58" s="10">
        <v>0</v>
      </c>
      <c r="W58" s="92"/>
      <c r="X58" s="92"/>
      <c r="Y58" s="92"/>
      <c r="Z58" s="92"/>
    </row>
    <row r="59" spans="1:26" ht="15">
      <c r="A59" s="6" t="s">
        <v>136</v>
      </c>
      <c r="B59" s="21" t="s">
        <v>223</v>
      </c>
      <c r="C59" s="109">
        <f t="shared" si="3"/>
        <v>174.37221</v>
      </c>
      <c r="D59" s="8" t="s">
        <v>13</v>
      </c>
      <c r="E59" s="23" t="s">
        <v>7</v>
      </c>
      <c r="F59" s="8">
        <v>0</v>
      </c>
      <c r="G59" s="66">
        <v>7</v>
      </c>
      <c r="H59" s="15">
        <v>174.37</v>
      </c>
      <c r="I59" s="66">
        <v>7</v>
      </c>
      <c r="J59" s="82">
        <v>23.57221</v>
      </c>
      <c r="K59" s="15"/>
      <c r="L59" s="10">
        <v>30</v>
      </c>
      <c r="M59" s="15"/>
      <c r="N59" s="15">
        <v>74.3</v>
      </c>
      <c r="O59" s="15"/>
      <c r="P59" s="15">
        <v>15.5</v>
      </c>
      <c r="Q59" s="15"/>
      <c r="R59" s="15">
        <v>31</v>
      </c>
      <c r="S59" s="15">
        <v>0</v>
      </c>
      <c r="T59" s="15">
        <v>0</v>
      </c>
      <c r="U59" s="37">
        <v>7</v>
      </c>
      <c r="V59" s="15">
        <f aca="true" t="shared" si="14" ref="V59:V74">H59+T59</f>
        <v>174.37</v>
      </c>
      <c r="W59" s="92"/>
      <c r="X59" s="92"/>
      <c r="Y59" s="92"/>
      <c r="Z59" s="92"/>
    </row>
    <row r="60" spans="1:26" ht="15">
      <c r="A60" s="6" t="s">
        <v>137</v>
      </c>
      <c r="B60" s="51" t="s">
        <v>41</v>
      </c>
      <c r="C60" s="109"/>
      <c r="D60" s="8"/>
      <c r="E60" s="23"/>
      <c r="F60" s="8"/>
      <c r="G60" s="9"/>
      <c r="H60" s="10"/>
      <c r="I60" s="10"/>
      <c r="J60" s="10"/>
      <c r="K60" s="10"/>
      <c r="L60" s="10">
        <v>0</v>
      </c>
      <c r="M60" s="10"/>
      <c r="N60" s="10">
        <v>0</v>
      </c>
      <c r="O60" s="10"/>
      <c r="P60" s="10">
        <v>0</v>
      </c>
      <c r="Q60" s="10"/>
      <c r="R60" s="10">
        <v>0</v>
      </c>
      <c r="S60" s="10"/>
      <c r="T60" s="10"/>
      <c r="U60" s="36"/>
      <c r="V60" s="15">
        <f t="shared" si="14"/>
        <v>0</v>
      </c>
      <c r="W60" s="92"/>
      <c r="X60" s="92"/>
      <c r="Y60" s="92"/>
      <c r="Z60" s="92"/>
    </row>
    <row r="61" spans="1:26" s="11" customFormat="1" ht="15">
      <c r="A61" s="6" t="s">
        <v>138</v>
      </c>
      <c r="B61" s="21" t="s">
        <v>83</v>
      </c>
      <c r="C61" s="109">
        <f t="shared" si="3"/>
        <v>58</v>
      </c>
      <c r="D61" s="8" t="s">
        <v>18</v>
      </c>
      <c r="E61" s="23">
        <v>1</v>
      </c>
      <c r="F61" s="8">
        <v>0</v>
      </c>
      <c r="G61" s="34">
        <v>66</v>
      </c>
      <c r="H61" s="35">
        <v>58</v>
      </c>
      <c r="I61" s="103">
        <v>20</v>
      </c>
      <c r="J61" s="35">
        <v>10.79834</v>
      </c>
      <c r="K61" s="35">
        <v>11</v>
      </c>
      <c r="L61" s="10">
        <v>11.800415000000001</v>
      </c>
      <c r="M61" s="35">
        <v>12</v>
      </c>
      <c r="N61" s="35">
        <v>11.800415000000001</v>
      </c>
      <c r="O61" s="35">
        <v>12</v>
      </c>
      <c r="P61" s="35">
        <v>11.800415000000001</v>
      </c>
      <c r="Q61" s="35">
        <v>11</v>
      </c>
      <c r="R61" s="35">
        <v>11.800415000000001</v>
      </c>
      <c r="S61" s="35">
        <v>0</v>
      </c>
      <c r="T61" s="35">
        <v>0</v>
      </c>
      <c r="U61" s="103">
        <f aca="true" t="shared" si="15" ref="U61:U69">I61+K61+M61+O61+Q61</f>
        <v>66</v>
      </c>
      <c r="V61" s="15">
        <f t="shared" si="14"/>
        <v>58</v>
      </c>
      <c r="W61" s="91"/>
      <c r="X61" s="91"/>
      <c r="Y61" s="91"/>
      <c r="Z61" s="91"/>
    </row>
    <row r="62" spans="1:26" s="11" customFormat="1" ht="15">
      <c r="A62" s="6" t="s">
        <v>139</v>
      </c>
      <c r="B62" s="21" t="s">
        <v>84</v>
      </c>
      <c r="C62" s="109">
        <f t="shared" si="3"/>
        <v>18.699999999999996</v>
      </c>
      <c r="D62" s="8" t="s">
        <v>19</v>
      </c>
      <c r="E62" s="23">
        <v>0.85</v>
      </c>
      <c r="F62" s="8">
        <v>0</v>
      </c>
      <c r="G62" s="34">
        <v>22</v>
      </c>
      <c r="H62" s="35">
        <v>18.7</v>
      </c>
      <c r="I62" s="103">
        <v>6</v>
      </c>
      <c r="J62" s="35">
        <v>2.53499</v>
      </c>
      <c r="K62" s="35">
        <v>4</v>
      </c>
      <c r="L62" s="10">
        <v>4.0412525</v>
      </c>
      <c r="M62" s="35">
        <v>4</v>
      </c>
      <c r="N62" s="35">
        <v>4.0412525</v>
      </c>
      <c r="O62" s="35">
        <v>4</v>
      </c>
      <c r="P62" s="35">
        <v>4.0412525</v>
      </c>
      <c r="Q62" s="35">
        <v>4</v>
      </c>
      <c r="R62" s="35">
        <v>4.0412525</v>
      </c>
      <c r="S62" s="35">
        <v>0</v>
      </c>
      <c r="T62" s="35">
        <v>0</v>
      </c>
      <c r="U62" s="103">
        <f t="shared" si="15"/>
        <v>22</v>
      </c>
      <c r="V62" s="15">
        <f t="shared" si="14"/>
        <v>18.7</v>
      </c>
      <c r="W62" s="91"/>
      <c r="X62" s="91"/>
      <c r="Y62" s="91"/>
      <c r="Z62" s="91"/>
    </row>
    <row r="63" spans="1:26" s="11" customFormat="1" ht="15">
      <c r="A63" s="6" t="s">
        <v>140</v>
      </c>
      <c r="B63" s="21" t="s">
        <v>85</v>
      </c>
      <c r="C63" s="109">
        <f t="shared" si="3"/>
        <v>11.44</v>
      </c>
      <c r="D63" s="8" t="s">
        <v>19</v>
      </c>
      <c r="E63" s="23">
        <v>1.43</v>
      </c>
      <c r="F63" s="8">
        <v>0</v>
      </c>
      <c r="G63" s="34">
        <v>8</v>
      </c>
      <c r="H63" s="35">
        <v>11.44</v>
      </c>
      <c r="I63" s="103">
        <v>1</v>
      </c>
      <c r="J63" s="35">
        <v>1.416</v>
      </c>
      <c r="K63" s="35">
        <v>1</v>
      </c>
      <c r="L63" s="10">
        <v>1.506</v>
      </c>
      <c r="M63" s="35">
        <v>2</v>
      </c>
      <c r="N63" s="35">
        <v>3.006</v>
      </c>
      <c r="O63" s="35">
        <v>2</v>
      </c>
      <c r="P63" s="35">
        <v>3.006</v>
      </c>
      <c r="Q63" s="35">
        <v>2</v>
      </c>
      <c r="R63" s="35">
        <v>2.506</v>
      </c>
      <c r="S63" s="35">
        <v>0</v>
      </c>
      <c r="T63" s="35">
        <v>0</v>
      </c>
      <c r="U63" s="103">
        <f t="shared" si="15"/>
        <v>8</v>
      </c>
      <c r="V63" s="15">
        <f t="shared" si="14"/>
        <v>11.44</v>
      </c>
      <c r="W63" s="91"/>
      <c r="X63" s="91"/>
      <c r="Y63" s="91"/>
      <c r="Z63" s="91"/>
    </row>
    <row r="64" spans="1:26" ht="15">
      <c r="A64" s="6" t="s">
        <v>79</v>
      </c>
      <c r="B64" s="51" t="s">
        <v>42</v>
      </c>
      <c r="C64" s="109">
        <f t="shared" si="3"/>
        <v>0</v>
      </c>
      <c r="D64" s="8"/>
      <c r="E64" s="23"/>
      <c r="F64" s="8"/>
      <c r="G64" s="9"/>
      <c r="H64" s="10"/>
      <c r="I64" s="10"/>
      <c r="J64" s="10"/>
      <c r="K64" s="10"/>
      <c r="L64" s="10">
        <v>0</v>
      </c>
      <c r="M64" s="10"/>
      <c r="N64" s="10">
        <v>0</v>
      </c>
      <c r="O64" s="10"/>
      <c r="P64" s="10">
        <v>0</v>
      </c>
      <c r="Q64" s="10"/>
      <c r="R64" s="10">
        <v>0</v>
      </c>
      <c r="S64" s="10"/>
      <c r="T64" s="10"/>
      <c r="U64" s="103">
        <f t="shared" si="15"/>
        <v>0</v>
      </c>
      <c r="V64" s="15">
        <f t="shared" si="14"/>
        <v>0</v>
      </c>
      <c r="W64" s="92"/>
      <c r="X64" s="92"/>
      <c r="Y64" s="92"/>
      <c r="Z64" s="92"/>
    </row>
    <row r="65" spans="1:26" s="11" customFormat="1" ht="15">
      <c r="A65" s="6" t="s">
        <v>141</v>
      </c>
      <c r="B65" s="21" t="s">
        <v>208</v>
      </c>
      <c r="C65" s="109">
        <f t="shared" si="3"/>
        <v>643.9300000000001</v>
      </c>
      <c r="D65" s="8" t="s">
        <v>184</v>
      </c>
      <c r="E65" s="23" t="s">
        <v>7</v>
      </c>
      <c r="F65" s="8">
        <v>0</v>
      </c>
      <c r="G65" s="34">
        <v>901</v>
      </c>
      <c r="H65" s="35">
        <v>643.93</v>
      </c>
      <c r="I65" s="35">
        <v>466.96999999999997</v>
      </c>
      <c r="J65" s="35">
        <v>363.52095</v>
      </c>
      <c r="K65" s="35">
        <v>100</v>
      </c>
      <c r="L65" s="10">
        <v>69.81476249999999</v>
      </c>
      <c r="M65" s="35">
        <v>134</v>
      </c>
      <c r="N65" s="35">
        <v>70.9647625</v>
      </c>
      <c r="O65" s="35">
        <v>100</v>
      </c>
      <c r="P65" s="35">
        <v>69.81476249999999</v>
      </c>
      <c r="Q65" s="35">
        <v>100</v>
      </c>
      <c r="R65" s="35">
        <v>69.81476249999999</v>
      </c>
      <c r="S65" s="35">
        <v>0</v>
      </c>
      <c r="T65" s="35">
        <v>0</v>
      </c>
      <c r="U65" s="35">
        <f t="shared" si="15"/>
        <v>900.97</v>
      </c>
      <c r="V65" s="15">
        <f t="shared" si="14"/>
        <v>643.93</v>
      </c>
      <c r="W65" s="91"/>
      <c r="X65" s="91"/>
      <c r="Y65" s="91"/>
      <c r="Z65" s="91"/>
    </row>
    <row r="66" spans="1:26" ht="15">
      <c r="A66" s="6" t="s">
        <v>142</v>
      </c>
      <c r="B66" s="51" t="s">
        <v>59</v>
      </c>
      <c r="C66" s="109">
        <f t="shared" si="3"/>
        <v>0</v>
      </c>
      <c r="D66" s="8"/>
      <c r="E66" s="23"/>
      <c r="F66" s="8"/>
      <c r="G66" s="9"/>
      <c r="H66" s="10"/>
      <c r="I66" s="10"/>
      <c r="J66" s="10"/>
      <c r="K66" s="10"/>
      <c r="L66" s="10">
        <v>0</v>
      </c>
      <c r="M66" s="10"/>
      <c r="N66" s="10">
        <v>0</v>
      </c>
      <c r="O66" s="10"/>
      <c r="P66" s="10">
        <v>0</v>
      </c>
      <c r="Q66" s="10"/>
      <c r="R66" s="10">
        <v>0</v>
      </c>
      <c r="S66" s="10"/>
      <c r="T66" s="10"/>
      <c r="U66" s="103">
        <f t="shared" si="15"/>
        <v>0</v>
      </c>
      <c r="V66" s="15">
        <f t="shared" si="14"/>
        <v>0</v>
      </c>
      <c r="W66" s="92"/>
      <c r="X66" s="92"/>
      <c r="Y66" s="92"/>
      <c r="Z66" s="92"/>
    </row>
    <row r="67" spans="1:26" ht="15">
      <c r="A67" s="6" t="s">
        <v>143</v>
      </c>
      <c r="B67" s="19" t="s">
        <v>87</v>
      </c>
      <c r="C67" s="109">
        <f t="shared" si="3"/>
        <v>0</v>
      </c>
      <c r="D67" s="8"/>
      <c r="E67" s="23"/>
      <c r="F67" s="8"/>
      <c r="G67" s="9"/>
      <c r="H67" s="10"/>
      <c r="I67" s="10"/>
      <c r="J67" s="10"/>
      <c r="K67" s="10"/>
      <c r="L67" s="10">
        <v>0</v>
      </c>
      <c r="M67" s="10"/>
      <c r="N67" s="10">
        <v>0</v>
      </c>
      <c r="O67" s="10"/>
      <c r="P67" s="10">
        <v>0</v>
      </c>
      <c r="Q67" s="10"/>
      <c r="R67" s="10">
        <v>0</v>
      </c>
      <c r="S67" s="10"/>
      <c r="T67" s="10"/>
      <c r="U67" s="103">
        <f t="shared" si="15"/>
        <v>0</v>
      </c>
      <c r="V67" s="15">
        <f t="shared" si="14"/>
        <v>0</v>
      </c>
      <c r="W67" s="92"/>
      <c r="X67" s="92"/>
      <c r="Y67" s="92"/>
      <c r="Z67" s="92"/>
    </row>
    <row r="68" spans="1:26" s="11" customFormat="1" ht="15">
      <c r="A68" s="6" t="s">
        <v>199</v>
      </c>
      <c r="B68" s="19" t="s">
        <v>200</v>
      </c>
      <c r="C68" s="109">
        <f t="shared" si="3"/>
        <v>29.480000000000004</v>
      </c>
      <c r="D68" s="8" t="s">
        <v>173</v>
      </c>
      <c r="E68" s="23" t="s">
        <v>7</v>
      </c>
      <c r="F68" s="8">
        <v>0</v>
      </c>
      <c r="G68" s="34">
        <v>6</v>
      </c>
      <c r="H68" s="35">
        <v>29.48</v>
      </c>
      <c r="I68" s="35"/>
      <c r="J68" s="35">
        <v>1.9935</v>
      </c>
      <c r="K68" s="35">
        <v>2</v>
      </c>
      <c r="L68" s="10">
        <v>8.371625</v>
      </c>
      <c r="M68" s="35">
        <v>2</v>
      </c>
      <c r="N68" s="35">
        <v>8.371625000000002</v>
      </c>
      <c r="O68" s="35"/>
      <c r="P68" s="35">
        <v>8.371625000000002</v>
      </c>
      <c r="Q68" s="35"/>
      <c r="R68" s="35">
        <v>2.371625</v>
      </c>
      <c r="S68" s="35">
        <v>0</v>
      </c>
      <c r="T68" s="35">
        <v>0</v>
      </c>
      <c r="U68" s="103">
        <f t="shared" si="15"/>
        <v>4</v>
      </c>
      <c r="V68" s="15">
        <f t="shared" si="14"/>
        <v>29.48</v>
      </c>
      <c r="W68" s="91"/>
      <c r="X68" s="91"/>
      <c r="Y68" s="91"/>
      <c r="Z68" s="91"/>
    </row>
    <row r="69" spans="1:26" s="11" customFormat="1" ht="15">
      <c r="A69" s="6" t="s">
        <v>201</v>
      </c>
      <c r="B69" s="19" t="s">
        <v>202</v>
      </c>
      <c r="C69" s="109">
        <f t="shared" si="3"/>
        <v>74.7578</v>
      </c>
      <c r="D69" s="8" t="s">
        <v>173</v>
      </c>
      <c r="E69" s="23" t="s">
        <v>7</v>
      </c>
      <c r="F69" s="18">
        <v>0</v>
      </c>
      <c r="G69" s="34">
        <v>2</v>
      </c>
      <c r="H69" s="35">
        <v>74.7578</v>
      </c>
      <c r="I69" s="35"/>
      <c r="J69" s="35">
        <v>14.645139999999998</v>
      </c>
      <c r="K69" s="35"/>
      <c r="L69" s="10">
        <v>15.028165000000001</v>
      </c>
      <c r="M69" s="35"/>
      <c r="N69" s="35">
        <v>15.028165000000001</v>
      </c>
      <c r="O69" s="35"/>
      <c r="P69" s="35">
        <v>15.028165000000001</v>
      </c>
      <c r="Q69" s="35"/>
      <c r="R69" s="35">
        <v>15.028165000000001</v>
      </c>
      <c r="S69" s="35">
        <v>0</v>
      </c>
      <c r="T69" s="35">
        <v>0</v>
      </c>
      <c r="U69" s="103">
        <f t="shared" si="15"/>
        <v>0</v>
      </c>
      <c r="V69" s="15">
        <f t="shared" si="14"/>
        <v>74.7578</v>
      </c>
      <c r="W69" s="91"/>
      <c r="X69" s="91"/>
      <c r="Y69" s="91"/>
      <c r="Z69" s="91"/>
    </row>
    <row r="70" spans="1:26" s="11" customFormat="1" ht="15">
      <c r="A70" s="6" t="s">
        <v>144</v>
      </c>
      <c r="B70" s="19" t="s">
        <v>88</v>
      </c>
      <c r="C70" s="109"/>
      <c r="D70" s="18"/>
      <c r="E70" s="25"/>
      <c r="F70" s="18"/>
      <c r="G70" s="34"/>
      <c r="H70" s="35"/>
      <c r="I70" s="35"/>
      <c r="J70" s="35"/>
      <c r="K70" s="35"/>
      <c r="L70" s="10">
        <v>0</v>
      </c>
      <c r="M70" s="35"/>
      <c r="N70" s="35">
        <v>0</v>
      </c>
      <c r="O70" s="35"/>
      <c r="P70" s="35">
        <v>0</v>
      </c>
      <c r="Q70" s="35"/>
      <c r="R70" s="35">
        <v>0</v>
      </c>
      <c r="S70" s="35"/>
      <c r="T70" s="35"/>
      <c r="U70" s="10">
        <v>0</v>
      </c>
      <c r="V70" s="15">
        <f t="shared" si="14"/>
        <v>0</v>
      </c>
      <c r="W70" s="91"/>
      <c r="X70" s="91"/>
      <c r="Y70" s="91"/>
      <c r="Z70" s="91"/>
    </row>
    <row r="71" spans="1:26" s="11" customFormat="1" ht="15">
      <c r="A71" s="6" t="s">
        <v>203</v>
      </c>
      <c r="B71" s="19" t="s">
        <v>88</v>
      </c>
      <c r="C71" s="109">
        <f t="shared" si="3"/>
        <v>137</v>
      </c>
      <c r="D71" s="8" t="s">
        <v>7</v>
      </c>
      <c r="E71" s="23" t="s">
        <v>7</v>
      </c>
      <c r="F71" s="8">
        <v>0</v>
      </c>
      <c r="G71" s="23" t="s">
        <v>7</v>
      </c>
      <c r="H71" s="35">
        <v>137</v>
      </c>
      <c r="I71" s="35"/>
      <c r="J71" s="35">
        <v>75.09158000000001</v>
      </c>
      <c r="K71" s="35"/>
      <c r="L71" s="10">
        <v>15.477104999999998</v>
      </c>
      <c r="M71" s="35"/>
      <c r="N71" s="35">
        <v>15.477104999999998</v>
      </c>
      <c r="O71" s="35"/>
      <c r="P71" s="35">
        <v>15.477104999999998</v>
      </c>
      <c r="Q71" s="35"/>
      <c r="R71" s="35">
        <v>15.477104999999998</v>
      </c>
      <c r="S71" s="35">
        <v>0</v>
      </c>
      <c r="T71" s="35">
        <v>0</v>
      </c>
      <c r="U71" s="23" t="s">
        <v>7</v>
      </c>
      <c r="V71" s="15">
        <f t="shared" si="14"/>
        <v>137</v>
      </c>
      <c r="W71" s="91"/>
      <c r="X71" s="91"/>
      <c r="Y71" s="91"/>
      <c r="Z71" s="91"/>
    </row>
    <row r="72" spans="1:26" s="11" customFormat="1" ht="15">
      <c r="A72" s="6" t="s">
        <v>204</v>
      </c>
      <c r="B72" s="19" t="s">
        <v>205</v>
      </c>
      <c r="C72" s="109">
        <f t="shared" si="3"/>
        <v>83.2</v>
      </c>
      <c r="D72" s="8" t="s">
        <v>7</v>
      </c>
      <c r="E72" s="23" t="s">
        <v>7</v>
      </c>
      <c r="F72" s="8">
        <v>0</v>
      </c>
      <c r="G72" s="34" t="s">
        <v>7</v>
      </c>
      <c r="H72" s="35">
        <v>83.2</v>
      </c>
      <c r="I72" s="35"/>
      <c r="J72" s="35">
        <v>3.71115</v>
      </c>
      <c r="K72" s="35"/>
      <c r="L72" s="10">
        <v>19.8722125</v>
      </c>
      <c r="M72" s="35"/>
      <c r="N72" s="35">
        <v>19.8722125</v>
      </c>
      <c r="O72" s="35"/>
      <c r="P72" s="35">
        <v>19.8722125</v>
      </c>
      <c r="Q72" s="35"/>
      <c r="R72" s="35">
        <v>19.8722125</v>
      </c>
      <c r="S72" s="35">
        <v>0</v>
      </c>
      <c r="T72" s="35">
        <v>0</v>
      </c>
      <c r="U72" s="100" t="s">
        <v>7</v>
      </c>
      <c r="V72" s="15">
        <f t="shared" si="14"/>
        <v>83.2</v>
      </c>
      <c r="W72" s="91"/>
      <c r="X72" s="91"/>
      <c r="Y72" s="91"/>
      <c r="Z72" s="91"/>
    </row>
    <row r="73" spans="1:26" s="11" customFormat="1" ht="15">
      <c r="A73" s="6" t="s">
        <v>206</v>
      </c>
      <c r="B73" s="19" t="s">
        <v>207</v>
      </c>
      <c r="C73" s="109">
        <f t="shared" si="3"/>
        <v>38.39515</v>
      </c>
      <c r="D73" s="8" t="s">
        <v>7</v>
      </c>
      <c r="E73" s="23" t="s">
        <v>7</v>
      </c>
      <c r="F73" s="8">
        <v>0</v>
      </c>
      <c r="G73" s="34" t="s">
        <v>7</v>
      </c>
      <c r="H73" s="35">
        <v>38.4</v>
      </c>
      <c r="I73" s="35"/>
      <c r="J73" s="35">
        <v>7.37267</v>
      </c>
      <c r="K73" s="35"/>
      <c r="L73" s="10">
        <v>6.90812</v>
      </c>
      <c r="M73" s="35"/>
      <c r="N73" s="35">
        <v>6.90812</v>
      </c>
      <c r="O73" s="35"/>
      <c r="P73" s="35">
        <v>6.90812</v>
      </c>
      <c r="Q73" s="35"/>
      <c r="R73" s="35">
        <v>10.29812</v>
      </c>
      <c r="S73" s="35">
        <v>0</v>
      </c>
      <c r="T73" s="35">
        <v>0</v>
      </c>
      <c r="U73" s="100" t="s">
        <v>7</v>
      </c>
      <c r="V73" s="15">
        <f t="shared" si="14"/>
        <v>38.4</v>
      </c>
      <c r="W73" s="91"/>
      <c r="X73" s="91"/>
      <c r="Y73" s="91"/>
      <c r="Z73" s="91"/>
    </row>
    <row r="74" spans="1:26" ht="15">
      <c r="A74" s="6" t="s">
        <v>145</v>
      </c>
      <c r="B74" s="21" t="s">
        <v>60</v>
      </c>
      <c r="C74" s="109">
        <f t="shared" si="3"/>
        <v>469.24084000000005</v>
      </c>
      <c r="D74" s="8" t="s">
        <v>7</v>
      </c>
      <c r="E74" s="23" t="s">
        <v>7</v>
      </c>
      <c r="F74" s="8">
        <v>0</v>
      </c>
      <c r="G74" s="34" t="s">
        <v>7</v>
      </c>
      <c r="H74" s="35">
        <v>469.24</v>
      </c>
      <c r="I74" s="35"/>
      <c r="J74" s="35">
        <v>71.25178</v>
      </c>
      <c r="K74" s="35"/>
      <c r="L74" s="10">
        <v>96.527265</v>
      </c>
      <c r="M74" s="35"/>
      <c r="N74" s="35">
        <v>100.427265</v>
      </c>
      <c r="O74" s="35"/>
      <c r="P74" s="35">
        <v>100.517265</v>
      </c>
      <c r="Q74" s="35"/>
      <c r="R74" s="35">
        <v>100.517265</v>
      </c>
      <c r="S74" s="35">
        <v>0</v>
      </c>
      <c r="T74" s="35">
        <v>0</v>
      </c>
      <c r="U74" s="100" t="s">
        <v>7</v>
      </c>
      <c r="V74" s="15">
        <f t="shared" si="14"/>
        <v>469.24</v>
      </c>
      <c r="W74" s="92"/>
      <c r="X74" s="92"/>
      <c r="Y74" s="92"/>
      <c r="Z74" s="92"/>
    </row>
    <row r="75" spans="1:26" ht="15">
      <c r="A75" s="6"/>
      <c r="B75" s="17" t="s">
        <v>169</v>
      </c>
      <c r="C75" s="109">
        <f t="shared" si="3"/>
        <v>1738.5159999999998</v>
      </c>
      <c r="D75" s="18"/>
      <c r="E75" s="25"/>
      <c r="F75" s="18"/>
      <c r="G75" s="14"/>
      <c r="H75" s="15">
        <f>SUM(H59:H74)</f>
        <v>1738.5178</v>
      </c>
      <c r="I75" s="15"/>
      <c r="J75" s="15">
        <f aca="true" t="shared" si="16" ref="J75:V75">SUM(J59:J74)</f>
        <v>575.90831</v>
      </c>
      <c r="K75" s="15">
        <f t="shared" si="16"/>
        <v>118</v>
      </c>
      <c r="L75" s="15">
        <f t="shared" si="16"/>
        <v>279.34692249999995</v>
      </c>
      <c r="M75" s="15">
        <f t="shared" si="16"/>
        <v>154</v>
      </c>
      <c r="N75" s="15">
        <f t="shared" si="16"/>
        <v>330.1969225</v>
      </c>
      <c r="O75" s="15">
        <f t="shared" si="16"/>
        <v>118</v>
      </c>
      <c r="P75" s="15">
        <f t="shared" si="16"/>
        <v>270.33692249999996</v>
      </c>
      <c r="Q75" s="15">
        <f t="shared" si="16"/>
        <v>117</v>
      </c>
      <c r="R75" s="15">
        <f t="shared" si="16"/>
        <v>282.72692249999994</v>
      </c>
      <c r="S75" s="15">
        <f t="shared" si="16"/>
        <v>0</v>
      </c>
      <c r="T75" s="15">
        <f t="shared" si="16"/>
        <v>0</v>
      </c>
      <c r="U75" s="15"/>
      <c r="V75" s="15">
        <f t="shared" si="16"/>
        <v>1738.5178</v>
      </c>
      <c r="W75" s="92"/>
      <c r="X75" s="92"/>
      <c r="Y75" s="92"/>
      <c r="Z75" s="92"/>
    </row>
    <row r="76" spans="1:26" ht="15.75">
      <c r="A76" s="6">
        <v>3.2</v>
      </c>
      <c r="B76" s="1" t="s">
        <v>163</v>
      </c>
      <c r="C76" s="109"/>
      <c r="D76" s="8"/>
      <c r="E76" s="23"/>
      <c r="F76" s="8"/>
      <c r="G76" s="9"/>
      <c r="H76" s="10"/>
      <c r="I76" s="10"/>
      <c r="J76" s="10"/>
      <c r="K76" s="10"/>
      <c r="L76" s="10">
        <v>0</v>
      </c>
      <c r="M76" s="10"/>
      <c r="N76" s="10">
        <v>0</v>
      </c>
      <c r="O76" s="10"/>
      <c r="P76" s="10">
        <v>0</v>
      </c>
      <c r="Q76" s="10"/>
      <c r="R76" s="10">
        <v>0</v>
      </c>
      <c r="S76" s="10"/>
      <c r="T76" s="10"/>
      <c r="U76" s="10"/>
      <c r="V76" s="10"/>
      <c r="W76" s="92"/>
      <c r="X76" s="92"/>
      <c r="Y76" s="92"/>
      <c r="Z76" s="92"/>
    </row>
    <row r="77" spans="1:26" ht="15">
      <c r="A77" s="6" t="s">
        <v>80</v>
      </c>
      <c r="B77" s="51" t="s">
        <v>165</v>
      </c>
      <c r="C77" s="109"/>
      <c r="D77" s="8"/>
      <c r="E77" s="23"/>
      <c r="F77" s="8"/>
      <c r="G77" s="9"/>
      <c r="H77" s="10"/>
      <c r="I77" s="10"/>
      <c r="J77" s="10"/>
      <c r="K77" s="10"/>
      <c r="L77" s="10">
        <v>0</v>
      </c>
      <c r="M77" s="10"/>
      <c r="N77" s="10">
        <v>0</v>
      </c>
      <c r="O77" s="10"/>
      <c r="P77" s="10">
        <v>0</v>
      </c>
      <c r="Q77" s="10"/>
      <c r="R77" s="10">
        <v>0</v>
      </c>
      <c r="S77" s="10"/>
      <c r="T77" s="10"/>
      <c r="U77" s="10"/>
      <c r="V77" s="10"/>
      <c r="W77" s="92"/>
      <c r="X77" s="92"/>
      <c r="Y77" s="92"/>
      <c r="Z77" s="92"/>
    </row>
    <row r="78" spans="1:26" ht="15">
      <c r="A78" s="6" t="s">
        <v>81</v>
      </c>
      <c r="B78" s="21" t="s">
        <v>43</v>
      </c>
      <c r="C78" s="109">
        <f t="shared" si="3"/>
        <v>541.5000000000001</v>
      </c>
      <c r="D78" s="8" t="s">
        <v>13</v>
      </c>
      <c r="E78" s="23">
        <v>0.3</v>
      </c>
      <c r="F78" s="8">
        <v>0</v>
      </c>
      <c r="G78" s="14">
        <v>1805</v>
      </c>
      <c r="H78" s="15">
        <v>541.5</v>
      </c>
      <c r="I78" s="37">
        <v>1113</v>
      </c>
      <c r="J78" s="15">
        <v>328.129</v>
      </c>
      <c r="K78" s="15">
        <v>180</v>
      </c>
      <c r="L78" s="10">
        <v>53.342749999999995</v>
      </c>
      <c r="M78" s="15">
        <v>180</v>
      </c>
      <c r="N78" s="15">
        <v>53.342749999999995</v>
      </c>
      <c r="O78" s="15">
        <v>180</v>
      </c>
      <c r="P78" s="15">
        <v>53.342749999999995</v>
      </c>
      <c r="Q78" s="15">
        <v>152</v>
      </c>
      <c r="R78" s="15">
        <v>53.34275</v>
      </c>
      <c r="S78" s="15">
        <v>0</v>
      </c>
      <c r="T78" s="15">
        <v>0</v>
      </c>
      <c r="U78" s="103">
        <f>I78+K78+M78+O78+Q78</f>
        <v>1805</v>
      </c>
      <c r="V78" s="15">
        <f>H78+T78</f>
        <v>541.5</v>
      </c>
      <c r="W78" s="92"/>
      <c r="X78" s="92"/>
      <c r="Y78" s="92"/>
      <c r="Z78" s="92"/>
    </row>
    <row r="79" spans="1:26" ht="15">
      <c r="A79" s="6" t="s">
        <v>82</v>
      </c>
      <c r="B79" s="6" t="s">
        <v>44</v>
      </c>
      <c r="C79" s="109">
        <f t="shared" si="3"/>
        <v>206</v>
      </c>
      <c r="D79" s="8" t="s">
        <v>13</v>
      </c>
      <c r="E79" s="23">
        <v>1</v>
      </c>
      <c r="F79" s="8">
        <v>0</v>
      </c>
      <c r="G79" s="14">
        <v>206</v>
      </c>
      <c r="H79" s="15">
        <v>206</v>
      </c>
      <c r="I79" s="37">
        <v>93</v>
      </c>
      <c r="J79" s="15">
        <v>92.82</v>
      </c>
      <c r="K79" s="15">
        <v>28</v>
      </c>
      <c r="L79" s="10">
        <v>28.295</v>
      </c>
      <c r="M79" s="15">
        <v>28</v>
      </c>
      <c r="N79" s="15">
        <v>28.295</v>
      </c>
      <c r="O79" s="15">
        <v>29</v>
      </c>
      <c r="P79" s="15">
        <v>28.295</v>
      </c>
      <c r="Q79" s="15">
        <v>28</v>
      </c>
      <c r="R79" s="15">
        <v>28.295</v>
      </c>
      <c r="S79" s="15">
        <v>0</v>
      </c>
      <c r="T79" s="15">
        <v>0</v>
      </c>
      <c r="U79" s="103">
        <f>I79+K79+M79+O79+Q79</f>
        <v>206</v>
      </c>
      <c r="V79" s="15">
        <f>H79+T79</f>
        <v>206</v>
      </c>
      <c r="W79" s="92"/>
      <c r="X79" s="92"/>
      <c r="Y79" s="92"/>
      <c r="Z79" s="92"/>
    </row>
    <row r="80" spans="1:26" ht="15">
      <c r="A80" s="6" t="s">
        <v>86</v>
      </c>
      <c r="B80" s="51" t="s">
        <v>45</v>
      </c>
      <c r="C80" s="109">
        <f t="shared" si="3"/>
        <v>63.63</v>
      </c>
      <c r="D80" s="8" t="s">
        <v>7</v>
      </c>
      <c r="E80" s="23" t="s">
        <v>7</v>
      </c>
      <c r="F80" s="8">
        <v>0</v>
      </c>
      <c r="G80" s="14"/>
      <c r="H80" s="15">
        <v>63.63</v>
      </c>
      <c r="I80" s="15"/>
      <c r="J80" s="15">
        <v>41.20046</v>
      </c>
      <c r="K80" s="15"/>
      <c r="L80" s="10">
        <v>5.607385000000001</v>
      </c>
      <c r="M80" s="15"/>
      <c r="N80" s="15">
        <v>5.607385000000001</v>
      </c>
      <c r="O80" s="15"/>
      <c r="P80" s="15">
        <v>5.607385000000001</v>
      </c>
      <c r="Q80" s="15"/>
      <c r="R80" s="15">
        <v>5.607385000000001</v>
      </c>
      <c r="S80" s="15">
        <v>0</v>
      </c>
      <c r="T80" s="15">
        <v>0</v>
      </c>
      <c r="U80" s="15">
        <v>0</v>
      </c>
      <c r="V80" s="15">
        <f>H80+T80</f>
        <v>63.63</v>
      </c>
      <c r="W80" s="92"/>
      <c r="X80" s="92"/>
      <c r="Y80" s="92"/>
      <c r="Z80" s="92"/>
    </row>
    <row r="81" spans="1:22" ht="15">
      <c r="A81" s="6"/>
      <c r="B81" s="17" t="s">
        <v>192</v>
      </c>
      <c r="C81" s="109">
        <f t="shared" si="3"/>
        <v>811.13</v>
      </c>
      <c r="D81" s="18"/>
      <c r="E81" s="25"/>
      <c r="F81" s="18"/>
      <c r="G81" s="15"/>
      <c r="H81" s="15">
        <f>SUM(H78:H80)</f>
        <v>811.13</v>
      </c>
      <c r="I81" s="15"/>
      <c r="J81" s="15">
        <f aca="true" t="shared" si="17" ref="J81:V81">SUM(J78:J80)</f>
        <v>462.14946000000003</v>
      </c>
      <c r="K81" s="15"/>
      <c r="L81" s="15">
        <f t="shared" si="17"/>
        <v>87.245135</v>
      </c>
      <c r="M81" s="15"/>
      <c r="N81" s="15">
        <f t="shared" si="17"/>
        <v>87.245135</v>
      </c>
      <c r="O81" s="15"/>
      <c r="P81" s="15">
        <f t="shared" si="17"/>
        <v>87.245135</v>
      </c>
      <c r="Q81" s="15"/>
      <c r="R81" s="15">
        <f t="shared" si="17"/>
        <v>87.245135</v>
      </c>
      <c r="S81" s="15">
        <f t="shared" si="17"/>
        <v>0</v>
      </c>
      <c r="T81" s="15">
        <f t="shared" si="17"/>
        <v>0</v>
      </c>
      <c r="U81" s="15"/>
      <c r="V81" s="15">
        <f t="shared" si="17"/>
        <v>811.13</v>
      </c>
    </row>
    <row r="82" spans="1:22" ht="18.75" customHeight="1">
      <c r="A82" s="6">
        <v>3.3</v>
      </c>
      <c r="B82" s="17" t="s">
        <v>36</v>
      </c>
      <c r="C82" s="109">
        <f t="shared" si="3"/>
        <v>0</v>
      </c>
      <c r="D82" s="18"/>
      <c r="E82" s="25"/>
      <c r="F82" s="18"/>
      <c r="G82" s="14"/>
      <c r="H82" s="57"/>
      <c r="I82" s="57"/>
      <c r="J82" s="57"/>
      <c r="K82" s="57"/>
      <c r="L82" s="10">
        <v>0</v>
      </c>
      <c r="M82" s="57"/>
      <c r="N82" s="57">
        <v>0</v>
      </c>
      <c r="O82" s="57"/>
      <c r="P82" s="57">
        <v>0</v>
      </c>
      <c r="Q82" s="57"/>
      <c r="R82" s="57">
        <v>0</v>
      </c>
      <c r="S82" s="57"/>
      <c r="T82" s="57"/>
      <c r="U82" s="10">
        <v>0</v>
      </c>
      <c r="V82" s="10">
        <v>0</v>
      </c>
    </row>
    <row r="83" spans="1:22" s="11" customFormat="1" ht="15">
      <c r="A83" s="6" t="s">
        <v>89</v>
      </c>
      <c r="B83" s="21" t="s">
        <v>37</v>
      </c>
      <c r="C83" s="109">
        <f t="shared" si="3"/>
        <v>7.700000000000001</v>
      </c>
      <c r="D83" s="23" t="s">
        <v>7</v>
      </c>
      <c r="E83" s="23" t="s">
        <v>7</v>
      </c>
      <c r="F83" s="8">
        <v>0</v>
      </c>
      <c r="G83" s="23" t="s">
        <v>7</v>
      </c>
      <c r="H83" s="15">
        <v>7.7</v>
      </c>
      <c r="I83" s="37">
        <v>3</v>
      </c>
      <c r="J83" s="15">
        <v>1.3243</v>
      </c>
      <c r="K83" s="15"/>
      <c r="L83" s="10">
        <v>1.593925</v>
      </c>
      <c r="M83" s="15"/>
      <c r="N83" s="15">
        <v>1.593925</v>
      </c>
      <c r="O83" s="15"/>
      <c r="P83" s="15">
        <v>1.593925</v>
      </c>
      <c r="Q83" s="15"/>
      <c r="R83" s="15">
        <v>1.593925</v>
      </c>
      <c r="S83" s="15">
        <v>0</v>
      </c>
      <c r="T83" s="15">
        <v>0</v>
      </c>
      <c r="U83" s="23" t="s">
        <v>7</v>
      </c>
      <c r="V83" s="15">
        <f>H83+T83</f>
        <v>7.7</v>
      </c>
    </row>
    <row r="84" spans="1:22" s="11" customFormat="1" ht="22.5" customHeight="1">
      <c r="A84" s="6" t="s">
        <v>146</v>
      </c>
      <c r="B84" s="21" t="s">
        <v>38</v>
      </c>
      <c r="C84" s="109">
        <f t="shared" si="3"/>
        <v>23</v>
      </c>
      <c r="D84" s="8" t="s">
        <v>7</v>
      </c>
      <c r="E84" s="23" t="s">
        <v>7</v>
      </c>
      <c r="F84" s="8">
        <v>0</v>
      </c>
      <c r="G84" s="23" t="s">
        <v>7</v>
      </c>
      <c r="H84" s="15">
        <v>23</v>
      </c>
      <c r="I84" s="15"/>
      <c r="J84" s="15">
        <v>8.227049999999998</v>
      </c>
      <c r="K84" s="15"/>
      <c r="L84" s="10">
        <v>3.6932375000000004</v>
      </c>
      <c r="M84" s="15"/>
      <c r="N84" s="15">
        <v>3.6932375000000004</v>
      </c>
      <c r="O84" s="15"/>
      <c r="P84" s="15">
        <v>3.6932375000000004</v>
      </c>
      <c r="Q84" s="15"/>
      <c r="R84" s="15">
        <v>3.6932375000000004</v>
      </c>
      <c r="S84" s="15">
        <v>0</v>
      </c>
      <c r="T84" s="15">
        <v>0</v>
      </c>
      <c r="U84" s="23" t="s">
        <v>7</v>
      </c>
      <c r="V84" s="15">
        <f>H84+T84</f>
        <v>23</v>
      </c>
    </row>
    <row r="85" spans="1:22" ht="26.25" customHeight="1">
      <c r="A85" s="6"/>
      <c r="B85" s="7" t="s">
        <v>170</v>
      </c>
      <c r="C85" s="109">
        <f t="shared" si="3"/>
        <v>30.700000000000003</v>
      </c>
      <c r="D85" s="8"/>
      <c r="E85" s="23"/>
      <c r="F85" s="8"/>
      <c r="G85" s="9"/>
      <c r="H85" s="15">
        <f>SUM(H83:H84)</f>
        <v>30.7</v>
      </c>
      <c r="I85" s="15"/>
      <c r="J85" s="15">
        <f aca="true" t="shared" si="18" ref="J85:V85">SUM(J83:J84)</f>
        <v>9.55135</v>
      </c>
      <c r="K85" s="15">
        <f t="shared" si="18"/>
        <v>0</v>
      </c>
      <c r="L85" s="15">
        <f t="shared" si="18"/>
        <v>5.287162500000001</v>
      </c>
      <c r="M85" s="15">
        <f t="shared" si="18"/>
        <v>0</v>
      </c>
      <c r="N85" s="15">
        <f t="shared" si="18"/>
        <v>5.287162500000001</v>
      </c>
      <c r="O85" s="15">
        <f t="shared" si="18"/>
        <v>0</v>
      </c>
      <c r="P85" s="15">
        <f t="shared" si="18"/>
        <v>5.287162500000001</v>
      </c>
      <c r="Q85" s="15">
        <f t="shared" si="18"/>
        <v>0</v>
      </c>
      <c r="R85" s="15">
        <f t="shared" si="18"/>
        <v>5.287162500000001</v>
      </c>
      <c r="S85" s="15">
        <f t="shared" si="18"/>
        <v>0</v>
      </c>
      <c r="T85" s="15">
        <f t="shared" si="18"/>
        <v>0</v>
      </c>
      <c r="U85" s="15">
        <f t="shared" si="18"/>
        <v>0</v>
      </c>
      <c r="V85" s="15">
        <f t="shared" si="18"/>
        <v>30.7</v>
      </c>
    </row>
    <row r="86" spans="1:22" s="68" customFormat="1" ht="15">
      <c r="A86" s="6"/>
      <c r="B86" s="17" t="s">
        <v>11</v>
      </c>
      <c r="C86" s="109">
        <f aca="true" t="shared" si="19" ref="C86:C117">J86+L86+N86+P86+R86</f>
        <v>2580.346</v>
      </c>
      <c r="D86" s="58"/>
      <c r="E86" s="59"/>
      <c r="F86" s="16"/>
      <c r="G86" s="14"/>
      <c r="H86" s="52">
        <f>H85+H81+H75</f>
        <v>2580.3478</v>
      </c>
      <c r="I86" s="52"/>
      <c r="J86" s="111">
        <f aca="true" t="shared" si="20" ref="J86:V86">J85+J81+J75</f>
        <v>1047.60912</v>
      </c>
      <c r="K86" s="52"/>
      <c r="L86" s="52">
        <f t="shared" si="20"/>
        <v>371.8792199999999</v>
      </c>
      <c r="M86" s="52"/>
      <c r="N86" s="52">
        <f t="shared" si="20"/>
        <v>422.72922000000005</v>
      </c>
      <c r="O86" s="52"/>
      <c r="P86" s="52">
        <f t="shared" si="20"/>
        <v>362.8692199999999</v>
      </c>
      <c r="Q86" s="52"/>
      <c r="R86" s="52">
        <f t="shared" si="20"/>
        <v>375.2592199999999</v>
      </c>
      <c r="S86" s="52">
        <f t="shared" si="20"/>
        <v>0</v>
      </c>
      <c r="T86" s="52">
        <f t="shared" si="20"/>
        <v>0</v>
      </c>
      <c r="U86" s="52">
        <f t="shared" si="20"/>
        <v>0</v>
      </c>
      <c r="V86" s="52">
        <f t="shared" si="20"/>
        <v>2580.3478</v>
      </c>
    </row>
    <row r="87" spans="1:22" s="81" customFormat="1" ht="18.75" customHeight="1">
      <c r="A87" s="56">
        <v>4</v>
      </c>
      <c r="B87" s="56" t="s">
        <v>176</v>
      </c>
      <c r="C87" s="109">
        <f t="shared" si="19"/>
        <v>0</v>
      </c>
      <c r="D87" s="60"/>
      <c r="E87" s="61"/>
      <c r="F87" s="60"/>
      <c r="G87" s="62"/>
      <c r="H87" s="63"/>
      <c r="I87" s="63"/>
      <c r="J87" s="63"/>
      <c r="K87" s="63"/>
      <c r="L87" s="10">
        <v>0</v>
      </c>
      <c r="M87" s="63"/>
      <c r="N87" s="63">
        <v>0</v>
      </c>
      <c r="O87" s="63"/>
      <c r="P87" s="63">
        <v>0</v>
      </c>
      <c r="Q87" s="63"/>
      <c r="R87" s="63">
        <v>0</v>
      </c>
      <c r="S87" s="63"/>
      <c r="T87" s="63"/>
      <c r="U87" s="10"/>
      <c r="V87" s="10"/>
    </row>
    <row r="88" spans="1:22" s="81" customFormat="1" ht="15.75">
      <c r="A88" s="17">
        <v>4.1</v>
      </c>
      <c r="B88" s="17" t="s">
        <v>178</v>
      </c>
      <c r="C88" s="109">
        <f t="shared" si="19"/>
        <v>0</v>
      </c>
      <c r="D88" s="60"/>
      <c r="E88" s="61"/>
      <c r="F88" s="60"/>
      <c r="G88" s="62"/>
      <c r="H88" s="63"/>
      <c r="I88" s="63"/>
      <c r="J88" s="63"/>
      <c r="K88" s="63"/>
      <c r="L88" s="10">
        <v>0</v>
      </c>
      <c r="M88" s="63"/>
      <c r="N88" s="63">
        <v>0</v>
      </c>
      <c r="O88" s="63"/>
      <c r="P88" s="63">
        <v>0</v>
      </c>
      <c r="Q88" s="63"/>
      <c r="R88" s="63">
        <v>0</v>
      </c>
      <c r="S88" s="63"/>
      <c r="T88" s="63"/>
      <c r="U88" s="10"/>
      <c r="V88" s="10"/>
    </row>
    <row r="89" spans="1:22" ht="15">
      <c r="A89" s="6" t="s">
        <v>90</v>
      </c>
      <c r="B89" s="17" t="s">
        <v>46</v>
      </c>
      <c r="C89" s="109">
        <f t="shared" si="19"/>
        <v>0</v>
      </c>
      <c r="D89" s="8"/>
      <c r="E89" s="23"/>
      <c r="F89" s="8"/>
      <c r="G89" s="9"/>
      <c r="H89" s="64"/>
      <c r="I89" s="64"/>
      <c r="J89" s="64"/>
      <c r="K89" s="64"/>
      <c r="L89" s="10">
        <v>0</v>
      </c>
      <c r="M89" s="64"/>
      <c r="N89" s="64">
        <v>0</v>
      </c>
      <c r="O89" s="64"/>
      <c r="P89" s="64">
        <v>0</v>
      </c>
      <c r="Q89" s="64"/>
      <c r="R89" s="64">
        <v>0</v>
      </c>
      <c r="S89" s="64"/>
      <c r="T89" s="64"/>
      <c r="U89" s="10"/>
      <c r="V89" s="10"/>
    </row>
    <row r="90" spans="1:22" ht="15">
      <c r="A90" s="6" t="s">
        <v>91</v>
      </c>
      <c r="B90" s="51" t="s">
        <v>47</v>
      </c>
      <c r="C90" s="109">
        <f t="shared" si="19"/>
        <v>0</v>
      </c>
      <c r="D90" s="8" t="s">
        <v>0</v>
      </c>
      <c r="E90" s="23"/>
      <c r="F90" s="8"/>
      <c r="G90" s="9"/>
      <c r="H90" s="64"/>
      <c r="I90" s="64"/>
      <c r="J90" s="64"/>
      <c r="K90" s="64"/>
      <c r="L90" s="10">
        <v>0</v>
      </c>
      <c r="M90" s="64"/>
      <c r="N90" s="64">
        <v>0</v>
      </c>
      <c r="O90" s="64"/>
      <c r="P90" s="64">
        <v>0</v>
      </c>
      <c r="Q90" s="64"/>
      <c r="R90" s="64">
        <v>0</v>
      </c>
      <c r="S90" s="64"/>
      <c r="T90" s="64"/>
      <c r="U90" s="10"/>
      <c r="V90" s="10"/>
    </row>
    <row r="91" spans="1:22" s="11" customFormat="1" ht="28.5">
      <c r="A91" s="6" t="s">
        <v>92</v>
      </c>
      <c r="B91" s="19" t="s">
        <v>180</v>
      </c>
      <c r="C91" s="109">
        <f t="shared" si="19"/>
        <v>53.11899999999999</v>
      </c>
      <c r="D91" s="8" t="s">
        <v>20</v>
      </c>
      <c r="E91" s="23">
        <v>0.0878</v>
      </c>
      <c r="F91" s="8">
        <v>0</v>
      </c>
      <c r="G91" s="34">
        <v>605</v>
      </c>
      <c r="H91" s="35">
        <v>53.119</v>
      </c>
      <c r="I91" s="103">
        <v>269</v>
      </c>
      <c r="J91" s="35">
        <v>17.01328</v>
      </c>
      <c r="K91" s="35">
        <v>84</v>
      </c>
      <c r="L91" s="10">
        <v>9.02643</v>
      </c>
      <c r="M91" s="35">
        <v>84</v>
      </c>
      <c r="N91" s="35">
        <v>9.02643</v>
      </c>
      <c r="O91" s="35">
        <v>84</v>
      </c>
      <c r="P91" s="35">
        <v>9.02643</v>
      </c>
      <c r="Q91" s="35">
        <v>84</v>
      </c>
      <c r="R91" s="35">
        <v>9.02643</v>
      </c>
      <c r="S91" s="35">
        <v>0</v>
      </c>
      <c r="T91" s="35">
        <v>0</v>
      </c>
      <c r="U91" s="103">
        <f>I91+K91+M91+O91+Q91</f>
        <v>605</v>
      </c>
      <c r="V91" s="15">
        <f aca="true" t="shared" si="21" ref="V91:V109">H91+T91</f>
        <v>53.119</v>
      </c>
    </row>
    <row r="92" spans="1:22" s="11" customFormat="1" ht="28.5">
      <c r="A92" s="6" t="s">
        <v>93</v>
      </c>
      <c r="B92" s="19" t="s">
        <v>181</v>
      </c>
      <c r="C92" s="109">
        <f t="shared" si="19"/>
        <v>59</v>
      </c>
      <c r="D92" s="8" t="s">
        <v>20</v>
      </c>
      <c r="E92" s="23">
        <v>1</v>
      </c>
      <c r="F92" s="8">
        <v>0</v>
      </c>
      <c r="G92" s="34">
        <v>59</v>
      </c>
      <c r="H92" s="35">
        <v>59</v>
      </c>
      <c r="I92" s="103">
        <v>38</v>
      </c>
      <c r="J92" s="35">
        <v>25.06059</v>
      </c>
      <c r="K92" s="35">
        <v>5</v>
      </c>
      <c r="L92" s="10">
        <v>8.484852499999999</v>
      </c>
      <c r="M92" s="35">
        <v>6</v>
      </c>
      <c r="N92" s="35">
        <v>8.484852499999999</v>
      </c>
      <c r="O92" s="35">
        <v>5</v>
      </c>
      <c r="P92" s="35">
        <v>8.484852499999999</v>
      </c>
      <c r="Q92" s="35">
        <v>5</v>
      </c>
      <c r="R92" s="35">
        <v>8.484852499999999</v>
      </c>
      <c r="S92" s="35">
        <v>0</v>
      </c>
      <c r="T92" s="35">
        <v>0</v>
      </c>
      <c r="U92" s="103">
        <f>I92+K92+M92+O92+Q92</f>
        <v>59</v>
      </c>
      <c r="V92" s="15">
        <f t="shared" si="21"/>
        <v>59</v>
      </c>
    </row>
    <row r="93" spans="1:22" s="11" customFormat="1" ht="15">
      <c r="A93" s="6" t="s">
        <v>94</v>
      </c>
      <c r="B93" s="6" t="s">
        <v>151</v>
      </c>
      <c r="C93" s="109">
        <f t="shared" si="19"/>
        <v>15</v>
      </c>
      <c r="D93" s="8" t="s">
        <v>7</v>
      </c>
      <c r="E93" s="23" t="s">
        <v>7</v>
      </c>
      <c r="F93" s="8">
        <v>0</v>
      </c>
      <c r="G93" s="34"/>
      <c r="H93" s="15">
        <v>15</v>
      </c>
      <c r="I93" s="37">
        <v>6</v>
      </c>
      <c r="J93" s="15">
        <v>2.89613</v>
      </c>
      <c r="K93" s="15"/>
      <c r="L93" s="10">
        <v>3.0259675</v>
      </c>
      <c r="M93" s="15"/>
      <c r="N93" s="15">
        <v>3.0259675</v>
      </c>
      <c r="O93" s="15"/>
      <c r="P93" s="15">
        <v>3.0259675</v>
      </c>
      <c r="Q93" s="15"/>
      <c r="R93" s="15">
        <v>3.0259675</v>
      </c>
      <c r="S93" s="15">
        <v>0</v>
      </c>
      <c r="T93" s="15">
        <v>0</v>
      </c>
      <c r="U93" s="37">
        <v>0</v>
      </c>
      <c r="V93" s="15">
        <f t="shared" si="21"/>
        <v>15</v>
      </c>
    </row>
    <row r="94" spans="1:22" ht="15">
      <c r="A94" s="6" t="s">
        <v>95</v>
      </c>
      <c r="B94" s="51" t="s">
        <v>48</v>
      </c>
      <c r="C94" s="109"/>
      <c r="D94" s="8"/>
      <c r="E94" s="23"/>
      <c r="F94" s="8"/>
      <c r="G94" s="9"/>
      <c r="H94" s="64"/>
      <c r="I94" s="112"/>
      <c r="J94" s="64"/>
      <c r="K94" s="64"/>
      <c r="L94" s="10">
        <v>0</v>
      </c>
      <c r="M94" s="64"/>
      <c r="N94" s="64">
        <v>0</v>
      </c>
      <c r="O94" s="64"/>
      <c r="P94" s="64">
        <v>0</v>
      </c>
      <c r="Q94" s="64"/>
      <c r="R94" s="64">
        <v>0</v>
      </c>
      <c r="S94" s="64"/>
      <c r="T94" s="64"/>
      <c r="U94" s="36"/>
      <c r="V94" s="15">
        <f t="shared" si="21"/>
        <v>0</v>
      </c>
    </row>
    <row r="95" spans="1:22" s="11" customFormat="1" ht="15">
      <c r="A95" s="6" t="s">
        <v>96</v>
      </c>
      <c r="B95" s="19" t="s">
        <v>152</v>
      </c>
      <c r="C95" s="109">
        <f t="shared" si="19"/>
        <v>29.65</v>
      </c>
      <c r="D95" s="8" t="s">
        <v>21</v>
      </c>
      <c r="E95" s="23" t="s">
        <v>7</v>
      </c>
      <c r="F95" s="8">
        <v>0</v>
      </c>
      <c r="G95" s="34" t="s">
        <v>7</v>
      </c>
      <c r="H95" s="35">
        <v>29.65</v>
      </c>
      <c r="I95" s="103">
        <v>12</v>
      </c>
      <c r="J95" s="35">
        <v>3.0323</v>
      </c>
      <c r="K95" s="35"/>
      <c r="L95" s="10">
        <v>6.654425</v>
      </c>
      <c r="M95" s="35"/>
      <c r="N95" s="35">
        <v>6.654425</v>
      </c>
      <c r="O95" s="35"/>
      <c r="P95" s="35">
        <v>6.654425</v>
      </c>
      <c r="Q95" s="35"/>
      <c r="R95" s="35">
        <v>6.654425</v>
      </c>
      <c r="S95" s="35">
        <v>0</v>
      </c>
      <c r="T95" s="35">
        <v>0</v>
      </c>
      <c r="U95" s="103">
        <v>0</v>
      </c>
      <c r="V95" s="15">
        <f t="shared" si="21"/>
        <v>29.65</v>
      </c>
    </row>
    <row r="96" spans="1:22" s="11" customFormat="1" ht="15">
      <c r="A96" s="6" t="s">
        <v>97</v>
      </c>
      <c r="B96" s="28" t="s">
        <v>153</v>
      </c>
      <c r="C96" s="109">
        <f t="shared" si="19"/>
        <v>17.73</v>
      </c>
      <c r="D96" s="8" t="s">
        <v>21</v>
      </c>
      <c r="E96" s="23" t="s">
        <v>7</v>
      </c>
      <c r="F96" s="8">
        <v>0</v>
      </c>
      <c r="G96" s="65" t="s">
        <v>7</v>
      </c>
      <c r="H96" s="35">
        <v>17.73</v>
      </c>
      <c r="I96" s="103">
        <v>5</v>
      </c>
      <c r="J96" s="35">
        <v>4.285</v>
      </c>
      <c r="K96" s="35"/>
      <c r="L96" s="10">
        <v>3.36125</v>
      </c>
      <c r="M96" s="35"/>
      <c r="N96" s="35">
        <v>3.36125</v>
      </c>
      <c r="O96" s="35"/>
      <c r="P96" s="35">
        <v>3.36125</v>
      </c>
      <c r="Q96" s="35"/>
      <c r="R96" s="35">
        <v>3.36125</v>
      </c>
      <c r="S96" s="35">
        <v>0</v>
      </c>
      <c r="T96" s="35">
        <v>0</v>
      </c>
      <c r="U96" s="103">
        <v>0</v>
      </c>
      <c r="V96" s="15">
        <f t="shared" si="21"/>
        <v>17.73</v>
      </c>
    </row>
    <row r="97" spans="1:22" ht="15">
      <c r="A97" s="6" t="s">
        <v>98</v>
      </c>
      <c r="B97" s="51" t="s">
        <v>49</v>
      </c>
      <c r="C97" s="109">
        <f t="shared" si="19"/>
        <v>0</v>
      </c>
      <c r="D97" s="8"/>
      <c r="E97" s="23"/>
      <c r="F97" s="8"/>
      <c r="G97" s="9"/>
      <c r="H97" s="10"/>
      <c r="I97" s="36"/>
      <c r="J97" s="10"/>
      <c r="K97" s="10"/>
      <c r="L97" s="10">
        <v>0</v>
      </c>
      <c r="M97" s="10"/>
      <c r="N97" s="10">
        <v>0</v>
      </c>
      <c r="O97" s="10"/>
      <c r="P97" s="10">
        <v>0</v>
      </c>
      <c r="Q97" s="10"/>
      <c r="R97" s="10">
        <v>0</v>
      </c>
      <c r="S97" s="10"/>
      <c r="T97" s="10"/>
      <c r="U97" s="36">
        <v>0</v>
      </c>
      <c r="V97" s="15">
        <f t="shared" si="21"/>
        <v>0</v>
      </c>
    </row>
    <row r="98" spans="1:22" s="11" customFormat="1" ht="15">
      <c r="A98" s="6" t="s">
        <v>99</v>
      </c>
      <c r="B98" s="21" t="s">
        <v>50</v>
      </c>
      <c r="C98" s="109">
        <f t="shared" si="19"/>
        <v>16.6</v>
      </c>
      <c r="D98" s="8" t="s">
        <v>182</v>
      </c>
      <c r="E98" s="23" t="s">
        <v>7</v>
      </c>
      <c r="F98" s="8">
        <v>0</v>
      </c>
      <c r="G98" s="9" t="s">
        <v>7</v>
      </c>
      <c r="H98" s="15">
        <v>16.6</v>
      </c>
      <c r="I98" s="37">
        <v>8</v>
      </c>
      <c r="J98" s="15">
        <v>4.5272</v>
      </c>
      <c r="K98" s="15"/>
      <c r="L98" s="10">
        <v>3.0182</v>
      </c>
      <c r="M98" s="15"/>
      <c r="N98" s="15">
        <v>3.0182</v>
      </c>
      <c r="O98" s="15"/>
      <c r="P98" s="15">
        <v>3.0182</v>
      </c>
      <c r="Q98" s="15"/>
      <c r="R98" s="15">
        <v>3.0182</v>
      </c>
      <c r="S98" s="15">
        <v>0</v>
      </c>
      <c r="T98" s="15">
        <v>0</v>
      </c>
      <c r="U98" s="37">
        <v>0</v>
      </c>
      <c r="V98" s="15">
        <f t="shared" si="21"/>
        <v>16.6</v>
      </c>
    </row>
    <row r="99" spans="1:22" s="11" customFormat="1" ht="28.5">
      <c r="A99" s="6" t="s">
        <v>100</v>
      </c>
      <c r="B99" s="19" t="s">
        <v>174</v>
      </c>
      <c r="C99" s="109">
        <f t="shared" si="19"/>
        <v>17</v>
      </c>
      <c r="D99" s="8" t="s">
        <v>21</v>
      </c>
      <c r="E99" s="23" t="s">
        <v>7</v>
      </c>
      <c r="F99" s="8">
        <v>0</v>
      </c>
      <c r="G99" s="23" t="s">
        <v>7</v>
      </c>
      <c r="H99" s="35">
        <v>17</v>
      </c>
      <c r="I99" s="103">
        <v>2</v>
      </c>
      <c r="J99" s="35">
        <v>0</v>
      </c>
      <c r="K99" s="35"/>
      <c r="L99" s="10">
        <v>4.25</v>
      </c>
      <c r="M99" s="35"/>
      <c r="N99" s="35">
        <v>4.25</v>
      </c>
      <c r="O99" s="35"/>
      <c r="P99" s="35">
        <v>4.25</v>
      </c>
      <c r="Q99" s="35"/>
      <c r="R99" s="35">
        <v>4.25</v>
      </c>
      <c r="S99" s="35">
        <v>0</v>
      </c>
      <c r="T99" s="35">
        <v>0</v>
      </c>
      <c r="U99" s="103">
        <v>0</v>
      </c>
      <c r="V99" s="15">
        <f t="shared" si="21"/>
        <v>17</v>
      </c>
    </row>
    <row r="100" spans="1:22" s="11" customFormat="1" ht="28.5">
      <c r="A100" s="6" t="s">
        <v>101</v>
      </c>
      <c r="B100" s="19" t="s">
        <v>175</v>
      </c>
      <c r="C100" s="109">
        <f t="shared" si="19"/>
        <v>16.7</v>
      </c>
      <c r="D100" s="8" t="s">
        <v>21</v>
      </c>
      <c r="E100" s="23" t="s">
        <v>7</v>
      </c>
      <c r="F100" s="8">
        <v>0</v>
      </c>
      <c r="G100" s="23" t="s">
        <v>7</v>
      </c>
      <c r="H100" s="15">
        <v>16.7</v>
      </c>
      <c r="I100" s="15">
        <v>0</v>
      </c>
      <c r="J100" s="15">
        <v>1.53824</v>
      </c>
      <c r="K100" s="15"/>
      <c r="L100" s="10">
        <v>3.79044</v>
      </c>
      <c r="M100" s="15"/>
      <c r="N100" s="15">
        <v>3.79044</v>
      </c>
      <c r="O100" s="15"/>
      <c r="P100" s="15">
        <v>3.79044</v>
      </c>
      <c r="Q100" s="15"/>
      <c r="R100" s="15">
        <v>3.79044</v>
      </c>
      <c r="S100" s="15">
        <v>0</v>
      </c>
      <c r="T100" s="15">
        <v>0</v>
      </c>
      <c r="U100" s="37">
        <v>0</v>
      </c>
      <c r="V100" s="15">
        <f t="shared" si="21"/>
        <v>16.7</v>
      </c>
    </row>
    <row r="101" spans="1:22" ht="15">
      <c r="A101" s="6" t="s">
        <v>102</v>
      </c>
      <c r="B101" s="21" t="s">
        <v>51</v>
      </c>
      <c r="C101" s="109">
        <f t="shared" si="19"/>
        <v>0</v>
      </c>
      <c r="D101" s="8" t="s">
        <v>7</v>
      </c>
      <c r="E101" s="23" t="s">
        <v>7</v>
      </c>
      <c r="F101" s="8">
        <v>0</v>
      </c>
      <c r="G101" s="9" t="s">
        <v>7</v>
      </c>
      <c r="H101" s="10">
        <v>0</v>
      </c>
      <c r="I101" s="10">
        <v>0</v>
      </c>
      <c r="J101" s="10">
        <v>0</v>
      </c>
      <c r="K101" s="10"/>
      <c r="L101" s="10">
        <v>0</v>
      </c>
      <c r="M101" s="10"/>
      <c r="N101" s="10">
        <v>0</v>
      </c>
      <c r="O101" s="10"/>
      <c r="P101" s="10">
        <v>0</v>
      </c>
      <c r="Q101" s="10"/>
      <c r="R101" s="10">
        <v>0</v>
      </c>
      <c r="S101" s="10"/>
      <c r="T101" s="10"/>
      <c r="U101" s="36"/>
      <c r="V101" s="15">
        <f t="shared" si="21"/>
        <v>0</v>
      </c>
    </row>
    <row r="102" spans="1:22" s="11" customFormat="1" ht="15">
      <c r="A102" s="17"/>
      <c r="B102" s="17" t="s">
        <v>9</v>
      </c>
      <c r="C102" s="109"/>
      <c r="D102" s="18"/>
      <c r="E102" s="25"/>
      <c r="F102" s="18"/>
      <c r="G102" s="34"/>
      <c r="H102" s="15"/>
      <c r="I102" s="15"/>
      <c r="J102" s="15">
        <v>0</v>
      </c>
      <c r="K102" s="15"/>
      <c r="L102" s="10">
        <v>0</v>
      </c>
      <c r="M102" s="15"/>
      <c r="N102" s="15">
        <v>0</v>
      </c>
      <c r="O102" s="15"/>
      <c r="P102" s="15">
        <v>0</v>
      </c>
      <c r="Q102" s="15"/>
      <c r="R102" s="15">
        <v>0</v>
      </c>
      <c r="S102" s="15"/>
      <c r="T102" s="15"/>
      <c r="U102" s="36">
        <v>0</v>
      </c>
      <c r="V102" s="15">
        <f t="shared" si="21"/>
        <v>0</v>
      </c>
    </row>
    <row r="103" spans="1:22" ht="15">
      <c r="A103" s="6" t="s">
        <v>103</v>
      </c>
      <c r="B103" s="51" t="s">
        <v>52</v>
      </c>
      <c r="C103" s="109"/>
      <c r="D103" s="8"/>
      <c r="E103" s="23"/>
      <c r="F103" s="8"/>
      <c r="G103" s="9"/>
      <c r="H103" s="10"/>
      <c r="I103" s="10"/>
      <c r="J103" s="10"/>
      <c r="K103" s="10"/>
      <c r="L103" s="10">
        <v>0</v>
      </c>
      <c r="M103" s="10"/>
      <c r="N103" s="10">
        <v>0</v>
      </c>
      <c r="O103" s="10"/>
      <c r="P103" s="10">
        <v>0</v>
      </c>
      <c r="Q103" s="10"/>
      <c r="R103" s="10">
        <v>0</v>
      </c>
      <c r="S103" s="10"/>
      <c r="T103" s="10"/>
      <c r="U103" s="36">
        <v>0</v>
      </c>
      <c r="V103" s="15">
        <f t="shared" si="21"/>
        <v>0</v>
      </c>
    </row>
    <row r="104" spans="1:22" s="11" customFormat="1" ht="15">
      <c r="A104" s="6" t="s">
        <v>104</v>
      </c>
      <c r="B104" s="21" t="s">
        <v>53</v>
      </c>
      <c r="C104" s="109">
        <f t="shared" si="19"/>
        <v>6</v>
      </c>
      <c r="D104" s="8" t="s">
        <v>3</v>
      </c>
      <c r="E104" s="23" t="s">
        <v>7</v>
      </c>
      <c r="F104" s="8">
        <v>0</v>
      </c>
      <c r="G104" s="34">
        <v>3</v>
      </c>
      <c r="H104" s="35">
        <v>6</v>
      </c>
      <c r="I104" s="35">
        <v>0</v>
      </c>
      <c r="J104" s="35">
        <v>0</v>
      </c>
      <c r="K104" s="35"/>
      <c r="L104" s="10">
        <v>0</v>
      </c>
      <c r="M104" s="35">
        <v>1</v>
      </c>
      <c r="N104" s="35">
        <v>2</v>
      </c>
      <c r="O104" s="35">
        <v>1</v>
      </c>
      <c r="P104" s="35">
        <v>2</v>
      </c>
      <c r="Q104" s="35">
        <v>1</v>
      </c>
      <c r="R104" s="35">
        <v>2</v>
      </c>
      <c r="S104" s="35">
        <v>0</v>
      </c>
      <c r="T104" s="35">
        <v>0</v>
      </c>
      <c r="U104" s="103">
        <f>I104+K104+M104+O104+Q104</f>
        <v>3</v>
      </c>
      <c r="V104" s="15">
        <f t="shared" si="21"/>
        <v>6</v>
      </c>
    </row>
    <row r="105" spans="1:22" s="11" customFormat="1" ht="15">
      <c r="A105" s="6" t="s">
        <v>105</v>
      </c>
      <c r="B105" s="21" t="s">
        <v>154</v>
      </c>
      <c r="C105" s="109">
        <f t="shared" si="19"/>
        <v>9.57414</v>
      </c>
      <c r="D105" s="8" t="s">
        <v>2</v>
      </c>
      <c r="E105" s="23">
        <v>0.6</v>
      </c>
      <c r="F105" s="8">
        <v>0</v>
      </c>
      <c r="G105" s="34">
        <v>33</v>
      </c>
      <c r="H105" s="35">
        <v>9.57414</v>
      </c>
      <c r="I105" s="103">
        <v>8</v>
      </c>
      <c r="J105" s="35">
        <v>1.1742</v>
      </c>
      <c r="K105" s="35">
        <v>6</v>
      </c>
      <c r="L105" s="10">
        <v>2.099985</v>
      </c>
      <c r="M105" s="35">
        <v>6</v>
      </c>
      <c r="N105" s="35">
        <v>2.099985</v>
      </c>
      <c r="O105" s="35">
        <v>6</v>
      </c>
      <c r="P105" s="35">
        <v>2.099985</v>
      </c>
      <c r="Q105" s="35">
        <v>7</v>
      </c>
      <c r="R105" s="35">
        <v>2.099985</v>
      </c>
      <c r="S105" s="35">
        <v>0</v>
      </c>
      <c r="T105" s="35">
        <v>0</v>
      </c>
      <c r="U105" s="103">
        <f>I105+K105+M105+O105+Q105</f>
        <v>33</v>
      </c>
      <c r="V105" s="15">
        <f t="shared" si="21"/>
        <v>9.57414</v>
      </c>
    </row>
    <row r="106" spans="1:22" s="11" customFormat="1" ht="15">
      <c r="A106" s="6" t="s">
        <v>106</v>
      </c>
      <c r="B106" s="21" t="s">
        <v>54</v>
      </c>
      <c r="C106" s="109">
        <f t="shared" si="19"/>
        <v>47.56</v>
      </c>
      <c r="D106" s="8" t="s">
        <v>22</v>
      </c>
      <c r="E106" s="23">
        <v>0.58</v>
      </c>
      <c r="F106" s="8">
        <v>0</v>
      </c>
      <c r="G106" s="34">
        <v>82</v>
      </c>
      <c r="H106" s="35">
        <v>47.559999999999995</v>
      </c>
      <c r="I106" s="103">
        <v>44</v>
      </c>
      <c r="J106" s="35">
        <v>7.704839999999998</v>
      </c>
      <c r="K106" s="35">
        <v>9</v>
      </c>
      <c r="L106" s="10">
        <v>9.96379</v>
      </c>
      <c r="M106" s="35">
        <v>10</v>
      </c>
      <c r="N106" s="35">
        <v>9.96379</v>
      </c>
      <c r="O106" s="35">
        <v>10</v>
      </c>
      <c r="P106" s="35">
        <v>9.96379</v>
      </c>
      <c r="Q106" s="35">
        <v>9</v>
      </c>
      <c r="R106" s="35">
        <v>9.96379</v>
      </c>
      <c r="S106" s="35">
        <v>0</v>
      </c>
      <c r="T106" s="35">
        <v>0</v>
      </c>
      <c r="U106" s="103">
        <f>I106+K106+M106+O106+Q106</f>
        <v>82</v>
      </c>
      <c r="V106" s="15">
        <f t="shared" si="21"/>
        <v>47.559999999999995</v>
      </c>
    </row>
    <row r="107" spans="1:22" s="11" customFormat="1" ht="15">
      <c r="A107" s="6" t="s">
        <v>107</v>
      </c>
      <c r="B107" s="21" t="s">
        <v>155</v>
      </c>
      <c r="C107" s="109">
        <f t="shared" si="19"/>
        <v>69.9667275</v>
      </c>
      <c r="D107" s="8" t="s">
        <v>22</v>
      </c>
      <c r="E107" s="23">
        <v>0.248</v>
      </c>
      <c r="F107" s="8">
        <v>0</v>
      </c>
      <c r="G107" s="34">
        <v>286</v>
      </c>
      <c r="H107" s="35">
        <v>69.97</v>
      </c>
      <c r="I107" s="103">
        <v>165</v>
      </c>
      <c r="J107" s="35">
        <v>16.00291</v>
      </c>
      <c r="K107" s="35">
        <v>30</v>
      </c>
      <c r="L107" s="10">
        <v>13.731272500000003</v>
      </c>
      <c r="M107" s="35">
        <v>30</v>
      </c>
      <c r="N107" s="35">
        <v>13.731272500000003</v>
      </c>
      <c r="O107" s="35">
        <v>31</v>
      </c>
      <c r="P107" s="35">
        <v>13.5012725</v>
      </c>
      <c r="Q107" s="35">
        <v>30</v>
      </c>
      <c r="R107" s="35">
        <v>13</v>
      </c>
      <c r="S107" s="35">
        <v>0</v>
      </c>
      <c r="T107" s="35">
        <v>0</v>
      </c>
      <c r="U107" s="103">
        <f>I107+K107+M107+O107+Q107</f>
        <v>286</v>
      </c>
      <c r="V107" s="15">
        <f t="shared" si="21"/>
        <v>69.97</v>
      </c>
    </row>
    <row r="108" spans="1:22" s="11" customFormat="1" ht="15">
      <c r="A108" s="6" t="s">
        <v>108</v>
      </c>
      <c r="B108" s="21" t="s">
        <v>156</v>
      </c>
      <c r="C108" s="109">
        <f t="shared" si="19"/>
        <v>104.784</v>
      </c>
      <c r="D108" s="8" t="s">
        <v>22</v>
      </c>
      <c r="E108" s="23">
        <v>0.074</v>
      </c>
      <c r="F108" s="8">
        <v>0</v>
      </c>
      <c r="G108" s="34">
        <v>1416</v>
      </c>
      <c r="H108" s="35">
        <v>104.78399999999999</v>
      </c>
      <c r="I108" s="103">
        <v>726</v>
      </c>
      <c r="J108" s="35">
        <v>33.20966</v>
      </c>
      <c r="K108" s="35">
        <v>172</v>
      </c>
      <c r="L108" s="10">
        <v>17.893584999999998</v>
      </c>
      <c r="M108" s="35">
        <v>173</v>
      </c>
      <c r="N108" s="35">
        <v>17.893584999999998</v>
      </c>
      <c r="O108" s="35">
        <v>173</v>
      </c>
      <c r="P108" s="35">
        <v>17.893584999999998</v>
      </c>
      <c r="Q108" s="35">
        <v>172</v>
      </c>
      <c r="R108" s="35">
        <v>17.893584999999998</v>
      </c>
      <c r="S108" s="35">
        <v>0</v>
      </c>
      <c r="T108" s="35">
        <v>0</v>
      </c>
      <c r="U108" s="103">
        <f>I108+K108+M108+O108+Q108</f>
        <v>1416</v>
      </c>
      <c r="V108" s="15">
        <f t="shared" si="21"/>
        <v>104.78399999999999</v>
      </c>
    </row>
    <row r="109" spans="1:22" s="11" customFormat="1" ht="15">
      <c r="A109" s="6" t="s">
        <v>109</v>
      </c>
      <c r="B109" s="21" t="s">
        <v>157</v>
      </c>
      <c r="C109" s="109">
        <f t="shared" si="19"/>
        <v>46.3</v>
      </c>
      <c r="D109" s="8" t="s">
        <v>7</v>
      </c>
      <c r="E109" s="23" t="s">
        <v>7</v>
      </c>
      <c r="F109" s="8">
        <v>0</v>
      </c>
      <c r="G109" s="9" t="s">
        <v>7</v>
      </c>
      <c r="H109" s="15">
        <v>46.3</v>
      </c>
      <c r="I109" s="37">
        <v>9</v>
      </c>
      <c r="J109" s="15">
        <v>7.25624</v>
      </c>
      <c r="K109" s="15"/>
      <c r="L109" s="10">
        <v>9.76094</v>
      </c>
      <c r="M109" s="15"/>
      <c r="N109" s="15">
        <v>9.76094</v>
      </c>
      <c r="O109" s="15"/>
      <c r="P109" s="15">
        <v>9.76094</v>
      </c>
      <c r="Q109" s="15"/>
      <c r="R109" s="15">
        <v>9.76094</v>
      </c>
      <c r="S109" s="15">
        <v>0</v>
      </c>
      <c r="T109" s="15">
        <v>0</v>
      </c>
      <c r="U109" s="9" t="s">
        <v>7</v>
      </c>
      <c r="V109" s="15">
        <f t="shared" si="21"/>
        <v>46.3</v>
      </c>
    </row>
    <row r="110" spans="1:22" s="11" customFormat="1" ht="30">
      <c r="A110" s="17"/>
      <c r="B110" s="7" t="s">
        <v>61</v>
      </c>
      <c r="C110" s="109">
        <f t="shared" si="19"/>
        <v>508.9838675000001</v>
      </c>
      <c r="D110" s="55"/>
      <c r="E110" s="25"/>
      <c r="F110" s="18"/>
      <c r="G110" s="14"/>
      <c r="H110" s="15">
        <f>SUM(H91:H109)</f>
        <v>508.98714</v>
      </c>
      <c r="I110" s="15"/>
      <c r="J110" s="15">
        <f aca="true" t="shared" si="22" ref="J110:V110">SUM(J91:J109)</f>
        <v>123.70059</v>
      </c>
      <c r="K110" s="15"/>
      <c r="L110" s="15">
        <f t="shared" si="22"/>
        <v>95.06113750000002</v>
      </c>
      <c r="M110" s="15"/>
      <c r="N110" s="15">
        <f t="shared" si="22"/>
        <v>97.06113750000002</v>
      </c>
      <c r="O110" s="15"/>
      <c r="P110" s="15">
        <f t="shared" si="22"/>
        <v>96.83113750000001</v>
      </c>
      <c r="Q110" s="15"/>
      <c r="R110" s="15">
        <f t="shared" si="22"/>
        <v>96.32986500000001</v>
      </c>
      <c r="S110" s="15">
        <f t="shared" si="22"/>
        <v>0</v>
      </c>
      <c r="T110" s="15">
        <f t="shared" si="22"/>
        <v>0</v>
      </c>
      <c r="U110" s="15"/>
      <c r="V110" s="15">
        <f t="shared" si="22"/>
        <v>508.98714</v>
      </c>
    </row>
    <row r="111" spans="1:22" s="11" customFormat="1" ht="15">
      <c r="A111" s="6" t="s">
        <v>110</v>
      </c>
      <c r="B111" s="17" t="s">
        <v>112</v>
      </c>
      <c r="C111" s="109">
        <f t="shared" si="19"/>
        <v>47.98</v>
      </c>
      <c r="D111" s="18"/>
      <c r="E111" s="25"/>
      <c r="F111" s="18"/>
      <c r="G111" s="34"/>
      <c r="H111" s="15">
        <v>47.98</v>
      </c>
      <c r="I111" s="15"/>
      <c r="J111" s="15">
        <v>0</v>
      </c>
      <c r="K111" s="15"/>
      <c r="L111" s="10">
        <v>11.995</v>
      </c>
      <c r="M111" s="15"/>
      <c r="N111" s="15">
        <v>11.995</v>
      </c>
      <c r="O111" s="15"/>
      <c r="P111" s="15">
        <v>11.995</v>
      </c>
      <c r="Q111" s="15"/>
      <c r="R111" s="15">
        <v>11.995</v>
      </c>
      <c r="S111" s="15">
        <v>0</v>
      </c>
      <c r="T111" s="15">
        <v>0</v>
      </c>
      <c r="U111" s="15">
        <v>0</v>
      </c>
      <c r="V111" s="15">
        <f>H111+T111</f>
        <v>47.98</v>
      </c>
    </row>
    <row r="112" spans="1:22" s="11" customFormat="1" ht="15">
      <c r="A112" s="6" t="s">
        <v>111</v>
      </c>
      <c r="B112" s="17" t="s">
        <v>158</v>
      </c>
      <c r="C112" s="109">
        <f t="shared" si="19"/>
        <v>177.75000000000003</v>
      </c>
      <c r="D112" s="18"/>
      <c r="E112" s="25"/>
      <c r="F112" s="18"/>
      <c r="G112" s="34"/>
      <c r="H112" s="15">
        <v>177.75</v>
      </c>
      <c r="I112" s="15"/>
      <c r="J112" s="15">
        <v>21.62956</v>
      </c>
      <c r="K112" s="15"/>
      <c r="L112" s="10">
        <v>39.03011</v>
      </c>
      <c r="M112" s="15"/>
      <c r="N112" s="15">
        <v>39.03011</v>
      </c>
      <c r="O112" s="15"/>
      <c r="P112" s="15">
        <v>39.03011</v>
      </c>
      <c r="Q112" s="15"/>
      <c r="R112" s="15">
        <v>39.03011</v>
      </c>
      <c r="S112" s="15">
        <v>0</v>
      </c>
      <c r="T112" s="15">
        <v>0</v>
      </c>
      <c r="U112" s="15">
        <v>0</v>
      </c>
      <c r="V112" s="15">
        <f>H112+T112</f>
        <v>177.75</v>
      </c>
    </row>
    <row r="113" spans="1:22" s="11" customFormat="1" ht="15">
      <c r="A113" s="6" t="s">
        <v>135</v>
      </c>
      <c r="B113" s="17" t="s">
        <v>55</v>
      </c>
      <c r="C113" s="109">
        <f t="shared" si="19"/>
        <v>535</v>
      </c>
      <c r="D113" s="18"/>
      <c r="E113" s="25"/>
      <c r="F113" s="18"/>
      <c r="G113" s="34"/>
      <c r="H113" s="15">
        <v>535</v>
      </c>
      <c r="I113" s="15"/>
      <c r="J113" s="107">
        <v>0</v>
      </c>
      <c r="K113" s="15"/>
      <c r="L113" s="10">
        <v>133.75</v>
      </c>
      <c r="M113" s="15"/>
      <c r="N113" s="15">
        <v>133.75</v>
      </c>
      <c r="O113" s="15"/>
      <c r="P113" s="15">
        <v>133.75</v>
      </c>
      <c r="Q113" s="15"/>
      <c r="R113" s="15">
        <v>133.75</v>
      </c>
      <c r="S113" s="15">
        <v>0</v>
      </c>
      <c r="T113" s="15">
        <v>0</v>
      </c>
      <c r="U113" s="15">
        <v>0</v>
      </c>
      <c r="V113" s="15">
        <f>H113+T113</f>
        <v>535</v>
      </c>
    </row>
    <row r="114" spans="1:22" s="11" customFormat="1" ht="15">
      <c r="A114" s="17"/>
      <c r="B114" s="17" t="s">
        <v>183</v>
      </c>
      <c r="C114" s="109">
        <f t="shared" si="19"/>
        <v>1269.7138675</v>
      </c>
      <c r="D114" s="18"/>
      <c r="E114" s="25"/>
      <c r="F114" s="18"/>
      <c r="G114" s="34"/>
      <c r="H114" s="15">
        <f>SUM(H110:H113)</f>
        <v>1269.71714</v>
      </c>
      <c r="I114" s="15">
        <f aca="true" t="shared" si="23" ref="I114:V114">SUM(I110:I113)</f>
        <v>0</v>
      </c>
      <c r="J114" s="15">
        <f t="shared" si="23"/>
        <v>145.33015</v>
      </c>
      <c r="K114" s="15">
        <f t="shared" si="23"/>
        <v>0</v>
      </c>
      <c r="L114" s="15">
        <f t="shared" si="23"/>
        <v>279.8362475</v>
      </c>
      <c r="M114" s="15">
        <f t="shared" si="23"/>
        <v>0</v>
      </c>
      <c r="N114" s="15">
        <f t="shared" si="23"/>
        <v>281.8362475</v>
      </c>
      <c r="O114" s="15">
        <f t="shared" si="23"/>
        <v>0</v>
      </c>
      <c r="P114" s="15">
        <f>SUM(P110:P113)</f>
        <v>281.6062475</v>
      </c>
      <c r="Q114" s="15">
        <f t="shared" si="23"/>
        <v>0</v>
      </c>
      <c r="R114" s="15">
        <f t="shared" si="23"/>
        <v>281.104975</v>
      </c>
      <c r="S114" s="15">
        <f t="shared" si="23"/>
        <v>0</v>
      </c>
      <c r="T114" s="15">
        <f t="shared" si="23"/>
        <v>0</v>
      </c>
      <c r="U114" s="15">
        <f t="shared" si="23"/>
        <v>0</v>
      </c>
      <c r="V114" s="15">
        <f t="shared" si="23"/>
        <v>1269.71714</v>
      </c>
    </row>
    <row r="115" spans="1:22" ht="15">
      <c r="A115" s="17">
        <v>4.2</v>
      </c>
      <c r="B115" s="17" t="s">
        <v>159</v>
      </c>
      <c r="C115" s="109">
        <f t="shared" si="19"/>
        <v>1572.08782</v>
      </c>
      <c r="D115" s="14"/>
      <c r="E115" s="27"/>
      <c r="F115" s="14"/>
      <c r="G115" s="14"/>
      <c r="H115" s="26">
        <v>1572.09</v>
      </c>
      <c r="I115" s="26"/>
      <c r="J115" s="26">
        <v>732.75836</v>
      </c>
      <c r="K115" s="26"/>
      <c r="L115" s="26">
        <v>209.01799</v>
      </c>
      <c r="M115" s="26"/>
      <c r="N115" s="26">
        <v>208.21049</v>
      </c>
      <c r="O115" s="26"/>
      <c r="P115" s="26">
        <v>213.89049</v>
      </c>
      <c r="Q115" s="26"/>
      <c r="R115" s="26">
        <v>208.21049</v>
      </c>
      <c r="S115" s="106">
        <v>0</v>
      </c>
      <c r="T115" s="26">
        <v>184.711</v>
      </c>
      <c r="U115" s="26">
        <v>0</v>
      </c>
      <c r="V115" s="15">
        <f>H115+T115</f>
        <v>1756.801</v>
      </c>
    </row>
    <row r="116" spans="1:22" ht="30">
      <c r="A116" s="17"/>
      <c r="B116" s="54" t="s">
        <v>177</v>
      </c>
      <c r="C116" s="109">
        <f t="shared" si="19"/>
        <v>2841.8016875000003</v>
      </c>
      <c r="D116" s="67"/>
      <c r="E116" s="27"/>
      <c r="F116" s="14"/>
      <c r="G116" s="14"/>
      <c r="H116" s="15">
        <f>SUM(H114:H115)</f>
        <v>2841.80714</v>
      </c>
      <c r="I116" s="15">
        <f aca="true" t="shared" si="24" ref="I116:V116">SUM(I114:I115)</f>
        <v>0</v>
      </c>
      <c r="J116" s="15">
        <f t="shared" si="24"/>
        <v>878.08851</v>
      </c>
      <c r="K116" s="15">
        <f t="shared" si="24"/>
        <v>0</v>
      </c>
      <c r="L116" s="15">
        <f t="shared" si="24"/>
        <v>488.8542375</v>
      </c>
      <c r="M116" s="15">
        <f t="shared" si="24"/>
        <v>0</v>
      </c>
      <c r="N116" s="15">
        <f t="shared" si="24"/>
        <v>490.0467375</v>
      </c>
      <c r="O116" s="15">
        <f t="shared" si="24"/>
        <v>0</v>
      </c>
      <c r="P116" s="15">
        <f t="shared" si="24"/>
        <v>495.4967375</v>
      </c>
      <c r="Q116" s="15">
        <f t="shared" si="24"/>
        <v>0</v>
      </c>
      <c r="R116" s="15">
        <f t="shared" si="24"/>
        <v>489.315465</v>
      </c>
      <c r="S116" s="15">
        <f t="shared" si="24"/>
        <v>0</v>
      </c>
      <c r="T116" s="15">
        <f t="shared" si="24"/>
        <v>184.711</v>
      </c>
      <c r="U116" s="15">
        <f t="shared" si="24"/>
        <v>0</v>
      </c>
      <c r="V116" s="15">
        <f t="shared" si="24"/>
        <v>3026.51814</v>
      </c>
    </row>
    <row r="117" spans="1:22" ht="15">
      <c r="A117" s="17"/>
      <c r="B117" s="54" t="s">
        <v>130</v>
      </c>
      <c r="C117" s="109">
        <f t="shared" si="19"/>
        <v>18363.771754</v>
      </c>
      <c r="D117" s="67"/>
      <c r="E117" s="27"/>
      <c r="F117" s="14"/>
      <c r="G117" s="14"/>
      <c r="H117" s="26">
        <f>H116+H86+H55+H17</f>
        <v>18363.766845433965</v>
      </c>
      <c r="I117" s="106">
        <f aca="true" t="shared" si="25" ref="I117:V117">I116+I86+I55+I17</f>
        <v>0</v>
      </c>
      <c r="J117" s="106">
        <f t="shared" si="25"/>
        <v>7305.967479999999</v>
      </c>
      <c r="K117" s="106">
        <f t="shared" si="25"/>
        <v>0</v>
      </c>
      <c r="L117" s="106">
        <f t="shared" si="25"/>
        <v>2678.5931935</v>
      </c>
      <c r="M117" s="106">
        <f t="shared" si="25"/>
        <v>0</v>
      </c>
      <c r="N117" s="106">
        <f t="shared" si="25"/>
        <v>2908.9608260000005</v>
      </c>
      <c r="O117" s="106">
        <f t="shared" si="25"/>
        <v>0</v>
      </c>
      <c r="P117" s="106">
        <f t="shared" si="25"/>
        <v>2983.6146209999997</v>
      </c>
      <c r="Q117" s="106">
        <f t="shared" si="25"/>
        <v>0</v>
      </c>
      <c r="R117" s="106">
        <f t="shared" si="25"/>
        <v>2486.6356335</v>
      </c>
      <c r="S117" s="106">
        <f t="shared" si="25"/>
        <v>0</v>
      </c>
      <c r="T117" s="106">
        <f t="shared" si="25"/>
        <v>387.311556</v>
      </c>
      <c r="U117" s="106">
        <f t="shared" si="25"/>
        <v>0</v>
      </c>
      <c r="V117" s="26">
        <f t="shared" si="25"/>
        <v>18751.078401433966</v>
      </c>
    </row>
    <row r="118" spans="3:4" ht="14.25">
      <c r="C118" s="104"/>
      <c r="D118" s="104"/>
    </row>
    <row r="119" spans="3:4" ht="14.25">
      <c r="C119" s="104"/>
      <c r="D119" s="104"/>
    </row>
    <row r="120" spans="3:4" ht="14.25">
      <c r="C120" s="104"/>
      <c r="D120" s="104"/>
    </row>
    <row r="121" spans="3:4" ht="14.25">
      <c r="C121" s="104"/>
      <c r="D121" s="104"/>
    </row>
    <row r="122" spans="3:4" ht="14.25">
      <c r="C122" s="104"/>
      <c r="D122" s="104"/>
    </row>
    <row r="123" spans="3:4" ht="14.25">
      <c r="C123" s="104"/>
      <c r="D123" s="104"/>
    </row>
    <row r="124" ht="14.25">
      <c r="D124" s="104"/>
    </row>
    <row r="125" ht="14.25">
      <c r="D125" s="104"/>
    </row>
  </sheetData>
  <sheetProtection/>
  <mergeCells count="17">
    <mergeCell ref="T3:V3"/>
    <mergeCell ref="D4:D5"/>
    <mergeCell ref="E4:E5"/>
    <mergeCell ref="F4:F5"/>
    <mergeCell ref="G4:H4"/>
    <mergeCell ref="S4:T4"/>
    <mergeCell ref="I4:J4"/>
    <mergeCell ref="A1:V1"/>
    <mergeCell ref="A2:V2"/>
    <mergeCell ref="A4:A5"/>
    <mergeCell ref="B4:B5"/>
    <mergeCell ref="K4:L4"/>
    <mergeCell ref="M4:N4"/>
    <mergeCell ref="O4:P4"/>
    <mergeCell ref="Q4:R4"/>
    <mergeCell ref="U4:V4"/>
    <mergeCell ref="C4:C5"/>
  </mergeCells>
  <printOptions gridLines="1"/>
  <pageMargins left="0.196850393700787" right="0.15748031496063" top="0.275590551181102" bottom="0.31496062992126" header="0.196850393700787" footer="0.15748031496063"/>
  <pageSetup horizontalDpi="600" verticalDpi="600" orientation="landscape" paperSize="9" scale="50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RDA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Julian</dc:creator>
  <cp:keywords/>
  <dc:description/>
  <cp:lastModifiedBy>Administrator</cp:lastModifiedBy>
  <cp:lastPrinted>2021-10-26T11:12:52Z</cp:lastPrinted>
  <dcterms:created xsi:type="dcterms:W3CDTF">2001-11-14T02:18:53Z</dcterms:created>
  <dcterms:modified xsi:type="dcterms:W3CDTF">2021-10-27T05:09:43Z</dcterms:modified>
  <cp:category/>
  <cp:version/>
  <cp:contentType/>
  <cp:contentStatus/>
</cp:coreProperties>
</file>